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k-User\Desktop\"/>
    </mc:Choice>
  </mc:AlternateContent>
  <bookViews>
    <workbookView xWindow="0" yWindow="0" windowWidth="15360" windowHeight="6255"/>
  </bookViews>
  <sheets>
    <sheet name="اسفند" sheetId="2" r:id="rId1"/>
    <sheet name="Sheet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2" l="1"/>
  <c r="Y76" i="2"/>
  <c r="P79" i="2" s="1"/>
  <c r="X76" i="2"/>
  <c r="W76" i="2"/>
  <c r="T76" i="2"/>
  <c r="S76" i="2"/>
  <c r="O76" i="2"/>
  <c r="K76" i="2"/>
  <c r="D76" i="2"/>
  <c r="V75" i="2"/>
  <c r="N75" i="2" s="1"/>
  <c r="R75" i="2"/>
  <c r="J75" i="2" s="1"/>
  <c r="P75" i="2"/>
  <c r="L75" i="2"/>
  <c r="H75" i="2"/>
  <c r="B75" i="2"/>
  <c r="A75" i="2"/>
  <c r="V74" i="2"/>
  <c r="R74" i="2"/>
  <c r="P74" i="2"/>
  <c r="N74" i="2"/>
  <c r="L74" i="2"/>
  <c r="J74" i="2"/>
  <c r="H74" i="2"/>
  <c r="G74" i="2"/>
  <c r="F74" i="2"/>
  <c r="E74" i="2"/>
  <c r="C74" i="2"/>
  <c r="B74" i="2"/>
  <c r="A74" i="2"/>
  <c r="V73" i="2"/>
  <c r="U73" i="2" s="1"/>
  <c r="R73" i="2"/>
  <c r="J73" i="2" s="1"/>
  <c r="P73" i="2"/>
  <c r="N73" i="2"/>
  <c r="M73" i="2" s="1"/>
  <c r="L73" i="2"/>
  <c r="I73" i="2"/>
  <c r="H73" i="2"/>
  <c r="F73" i="2" s="1"/>
  <c r="B73" i="2"/>
  <c r="A73" i="2"/>
  <c r="V72" i="2"/>
  <c r="R72" i="2"/>
  <c r="Q72" i="2" s="1"/>
  <c r="P72" i="2"/>
  <c r="L72" i="2"/>
  <c r="J72" i="2"/>
  <c r="I72" i="2" s="1"/>
  <c r="H72" i="2"/>
  <c r="C72" i="2" s="1"/>
  <c r="B72" i="2"/>
  <c r="A72" i="2"/>
  <c r="V71" i="2"/>
  <c r="U71" i="2" s="1"/>
  <c r="R71" i="2"/>
  <c r="Q71" i="2" s="1"/>
  <c r="P71" i="2"/>
  <c r="L71" i="2"/>
  <c r="J71" i="2"/>
  <c r="I71" i="2" s="1"/>
  <c r="H71" i="2"/>
  <c r="G71" i="2" s="1"/>
  <c r="C71" i="2"/>
  <c r="B71" i="2"/>
  <c r="A71" i="2"/>
  <c r="V70" i="2"/>
  <c r="R70" i="2"/>
  <c r="Q70" i="2" s="1"/>
  <c r="P70" i="2"/>
  <c r="L70" i="2"/>
  <c r="H70" i="2"/>
  <c r="B70" i="2"/>
  <c r="A70" i="2"/>
  <c r="V69" i="2"/>
  <c r="U69" i="2" s="1"/>
  <c r="R69" i="2"/>
  <c r="P69" i="2"/>
  <c r="L69" i="2"/>
  <c r="H69" i="2"/>
  <c r="G69" i="2" s="1"/>
  <c r="F69" i="2"/>
  <c r="E69" i="2"/>
  <c r="C69" i="2"/>
  <c r="B69" i="2"/>
  <c r="A69" i="2"/>
  <c r="V68" i="2"/>
  <c r="R68" i="2"/>
  <c r="Q68" i="2" s="1"/>
  <c r="P68" i="2"/>
  <c r="L68" i="2"/>
  <c r="J68" i="2"/>
  <c r="I68" i="2" s="1"/>
  <c r="H68" i="2"/>
  <c r="E68" i="2" s="1"/>
  <c r="C68" i="2"/>
  <c r="B68" i="2"/>
  <c r="A68" i="2"/>
  <c r="V67" i="2"/>
  <c r="U67" i="2"/>
  <c r="R67" i="2"/>
  <c r="Q67" i="2" s="1"/>
  <c r="P67" i="2"/>
  <c r="N67" i="2"/>
  <c r="M67" i="2"/>
  <c r="L67" i="2"/>
  <c r="H67" i="2"/>
  <c r="B67" i="2"/>
  <c r="A67" i="2"/>
  <c r="V66" i="2"/>
  <c r="R66" i="2"/>
  <c r="P66" i="2"/>
  <c r="L66" i="2"/>
  <c r="H66" i="2"/>
  <c r="E66" i="2" s="1"/>
  <c r="B66" i="2"/>
  <c r="A66" i="2"/>
  <c r="V65" i="2"/>
  <c r="R65" i="2"/>
  <c r="Q65" i="2" s="1"/>
  <c r="P65" i="2"/>
  <c r="L65" i="2"/>
  <c r="H65" i="2"/>
  <c r="G65" i="2" s="1"/>
  <c r="B65" i="2"/>
  <c r="A65" i="2"/>
  <c r="V64" i="2"/>
  <c r="R64" i="2"/>
  <c r="Q64" i="2" s="1"/>
  <c r="P64" i="2"/>
  <c r="L64" i="2"/>
  <c r="H64" i="2"/>
  <c r="E64" i="2" s="1"/>
  <c r="F64" i="2"/>
  <c r="C64" i="2"/>
  <c r="B64" i="2"/>
  <c r="A64" i="2"/>
  <c r="V63" i="2"/>
  <c r="U63" i="2" s="1"/>
  <c r="R63" i="2"/>
  <c r="Q63" i="2" s="1"/>
  <c r="P63" i="2"/>
  <c r="L63" i="2"/>
  <c r="J63" i="2"/>
  <c r="I63" i="2" s="1"/>
  <c r="H63" i="2"/>
  <c r="G63" i="2" s="1"/>
  <c r="C63" i="2"/>
  <c r="B63" i="2"/>
  <c r="A63" i="2"/>
  <c r="V62" i="2"/>
  <c r="R62" i="2"/>
  <c r="Q62" i="2" s="1"/>
  <c r="P62" i="2"/>
  <c r="L62" i="2"/>
  <c r="H62" i="2"/>
  <c r="B62" i="2"/>
  <c r="A62" i="2"/>
  <c r="V61" i="2"/>
  <c r="U61" i="2" s="1"/>
  <c r="R61" i="2"/>
  <c r="P61" i="2"/>
  <c r="N61" i="2"/>
  <c r="M61" i="2" s="1"/>
  <c r="L61" i="2"/>
  <c r="H61" i="2"/>
  <c r="G61" i="2" s="1"/>
  <c r="F61" i="2"/>
  <c r="E61" i="2"/>
  <c r="C61" i="2"/>
  <c r="B61" i="2"/>
  <c r="A61" i="2"/>
  <c r="V60" i="2"/>
  <c r="R60" i="2"/>
  <c r="Q60" i="2" s="1"/>
  <c r="P60" i="2"/>
  <c r="L60" i="2"/>
  <c r="J60" i="2"/>
  <c r="I60" i="2" s="1"/>
  <c r="H60" i="2"/>
  <c r="E60" i="2" s="1"/>
  <c r="C60" i="2"/>
  <c r="B60" i="2"/>
  <c r="A60" i="2"/>
  <c r="V59" i="2"/>
  <c r="U59" i="2"/>
  <c r="R59" i="2"/>
  <c r="Q59" i="2" s="1"/>
  <c r="P59" i="2"/>
  <c r="N59" i="2"/>
  <c r="M59" i="2"/>
  <c r="L59" i="2"/>
  <c r="H59" i="2"/>
  <c r="B59" i="2"/>
  <c r="A59" i="2"/>
  <c r="V58" i="2"/>
  <c r="R58" i="2"/>
  <c r="P58" i="2"/>
  <c r="L58" i="2"/>
  <c r="H58" i="2"/>
  <c r="E58" i="2" s="1"/>
  <c r="B58" i="2"/>
  <c r="A58" i="2"/>
  <c r="V57" i="2"/>
  <c r="R57" i="2"/>
  <c r="Q57" i="2" s="1"/>
  <c r="P57" i="2"/>
  <c r="L57" i="2"/>
  <c r="H57" i="2"/>
  <c r="G57" i="2" s="1"/>
  <c r="B57" i="2"/>
  <c r="A57" i="2"/>
  <c r="V56" i="2"/>
  <c r="R56" i="2"/>
  <c r="Q56" i="2" s="1"/>
  <c r="P56" i="2"/>
  <c r="L56" i="2"/>
  <c r="H56" i="2"/>
  <c r="E56" i="2" s="1"/>
  <c r="F56" i="2"/>
  <c r="C56" i="2"/>
  <c r="B56" i="2"/>
  <c r="A56" i="2"/>
  <c r="V55" i="2"/>
  <c r="U55" i="2" s="1"/>
  <c r="R55" i="2"/>
  <c r="Q55" i="2" s="1"/>
  <c r="P55" i="2"/>
  <c r="L55" i="2"/>
  <c r="J55" i="2"/>
  <c r="I55" i="2" s="1"/>
  <c r="H55" i="2"/>
  <c r="G55" i="2" s="1"/>
  <c r="C55" i="2"/>
  <c r="B55" i="2"/>
  <c r="A55" i="2"/>
  <c r="V54" i="2"/>
  <c r="R54" i="2"/>
  <c r="Q54" i="2" s="1"/>
  <c r="P54" i="2"/>
  <c r="L54" i="2"/>
  <c r="H54" i="2"/>
  <c r="B54" i="2"/>
  <c r="A54" i="2"/>
  <c r="V53" i="2"/>
  <c r="U53" i="2" s="1"/>
  <c r="R53" i="2"/>
  <c r="P53" i="2"/>
  <c r="L53" i="2"/>
  <c r="H53" i="2"/>
  <c r="G53" i="2" s="1"/>
  <c r="F53" i="2"/>
  <c r="E53" i="2"/>
  <c r="C53" i="2"/>
  <c r="B53" i="2"/>
  <c r="A53" i="2"/>
  <c r="V52" i="2"/>
  <c r="R52" i="2"/>
  <c r="Q52" i="2" s="1"/>
  <c r="P52" i="2"/>
  <c r="L52" i="2"/>
  <c r="J52" i="2"/>
  <c r="I52" i="2" s="1"/>
  <c r="H52" i="2"/>
  <c r="E52" i="2" s="1"/>
  <c r="C52" i="2"/>
  <c r="B52" i="2"/>
  <c r="A52" i="2"/>
  <c r="V51" i="2"/>
  <c r="U51" i="2"/>
  <c r="R51" i="2"/>
  <c r="J51" i="2" s="1"/>
  <c r="P51" i="2"/>
  <c r="N51" i="2"/>
  <c r="M51" i="2" s="1"/>
  <c r="L51" i="2"/>
  <c r="I51" i="2"/>
  <c r="H51" i="2"/>
  <c r="F51" i="2" s="1"/>
  <c r="C51" i="2"/>
  <c r="B51" i="2"/>
  <c r="A51" i="2"/>
  <c r="V50" i="2"/>
  <c r="U50" i="2" s="1"/>
  <c r="R50" i="2"/>
  <c r="Q50" i="2" s="1"/>
  <c r="P50" i="2"/>
  <c r="L50" i="2"/>
  <c r="H50" i="2"/>
  <c r="F50" i="2" s="1"/>
  <c r="G50" i="2"/>
  <c r="E50" i="2"/>
  <c r="C50" i="2"/>
  <c r="B50" i="2"/>
  <c r="A50" i="2"/>
  <c r="V49" i="2"/>
  <c r="U49" i="2" s="1"/>
  <c r="R49" i="2"/>
  <c r="J49" i="2" s="1"/>
  <c r="P49" i="2"/>
  <c r="N49" i="2"/>
  <c r="M49" i="2" s="1"/>
  <c r="L49" i="2"/>
  <c r="I49" i="2"/>
  <c r="H49" i="2"/>
  <c r="F49" i="2" s="1"/>
  <c r="E49" i="2"/>
  <c r="C49" i="2"/>
  <c r="B49" i="2"/>
  <c r="A49" i="2"/>
  <c r="V48" i="2"/>
  <c r="U48" i="2" s="1"/>
  <c r="R48" i="2"/>
  <c r="Q48" i="2"/>
  <c r="P48" i="2"/>
  <c r="L48" i="2"/>
  <c r="J48" i="2"/>
  <c r="I48" i="2" s="1"/>
  <c r="H48" i="2"/>
  <c r="E48" i="2" s="1"/>
  <c r="F48" i="2"/>
  <c r="C48" i="2"/>
  <c r="B48" i="2"/>
  <c r="A48" i="2"/>
  <c r="V47" i="2"/>
  <c r="U47" i="2"/>
  <c r="R47" i="2"/>
  <c r="J47" i="2" s="1"/>
  <c r="P47" i="2"/>
  <c r="N47" i="2"/>
  <c r="M47" i="2" s="1"/>
  <c r="L47" i="2"/>
  <c r="I47" i="2"/>
  <c r="H47" i="2"/>
  <c r="F47" i="2" s="1"/>
  <c r="B47" i="2"/>
  <c r="A47" i="2"/>
  <c r="V46" i="2"/>
  <c r="U46" i="2" s="1"/>
  <c r="R46" i="2"/>
  <c r="Q46" i="2" s="1"/>
  <c r="P46" i="2"/>
  <c r="L46" i="2"/>
  <c r="J46" i="2"/>
  <c r="I46" i="2" s="1"/>
  <c r="H46" i="2"/>
  <c r="G46" i="2"/>
  <c r="F46" i="2"/>
  <c r="E46" i="2"/>
  <c r="C46" i="2"/>
  <c r="B46" i="2"/>
  <c r="A46" i="2"/>
  <c r="V45" i="2"/>
  <c r="U45" i="2" s="1"/>
  <c r="R45" i="2"/>
  <c r="J45" i="2" s="1"/>
  <c r="I45" i="2" s="1"/>
  <c r="P45" i="2"/>
  <c r="N45" i="2"/>
  <c r="M45" i="2" s="1"/>
  <c r="L45" i="2"/>
  <c r="H45" i="2"/>
  <c r="F45" i="2" s="1"/>
  <c r="E45" i="2"/>
  <c r="B45" i="2"/>
  <c r="A45" i="2"/>
  <c r="V44" i="2"/>
  <c r="U44" i="2" s="1"/>
  <c r="R44" i="2"/>
  <c r="Q44" i="2"/>
  <c r="P44" i="2"/>
  <c r="L44" i="2"/>
  <c r="J44" i="2"/>
  <c r="I44" i="2" s="1"/>
  <c r="H44" i="2"/>
  <c r="G44" i="2" s="1"/>
  <c r="B44" i="2"/>
  <c r="A44" i="2"/>
  <c r="V43" i="2"/>
  <c r="U43" i="2"/>
  <c r="R43" i="2"/>
  <c r="J43" i="2" s="1"/>
  <c r="P43" i="2"/>
  <c r="N43" i="2"/>
  <c r="M43" i="2" s="1"/>
  <c r="L43" i="2"/>
  <c r="I43" i="2"/>
  <c r="H43" i="2"/>
  <c r="F43" i="2" s="1"/>
  <c r="C43" i="2"/>
  <c r="B43" i="2"/>
  <c r="A43" i="2"/>
  <c r="V42" i="2"/>
  <c r="U42" i="2" s="1"/>
  <c r="R42" i="2"/>
  <c r="Q42" i="2" s="1"/>
  <c r="P42" i="2"/>
  <c r="L42" i="2"/>
  <c r="H42" i="2"/>
  <c r="F42" i="2" s="1"/>
  <c r="G42" i="2"/>
  <c r="E42" i="2"/>
  <c r="C42" i="2"/>
  <c r="B42" i="2"/>
  <c r="A42" i="2"/>
  <c r="V41" i="2"/>
  <c r="U41" i="2" s="1"/>
  <c r="R41" i="2"/>
  <c r="J41" i="2" s="1"/>
  <c r="P41" i="2"/>
  <c r="L41" i="2"/>
  <c r="I41" i="2"/>
  <c r="H41" i="2"/>
  <c r="F41" i="2" s="1"/>
  <c r="E41" i="2"/>
  <c r="C41" i="2"/>
  <c r="B41" i="2"/>
  <c r="A41" i="2"/>
  <c r="V40" i="2"/>
  <c r="U40" i="2" s="1"/>
  <c r="R40" i="2"/>
  <c r="Q40" i="2"/>
  <c r="P40" i="2"/>
  <c r="L40" i="2"/>
  <c r="J40" i="2"/>
  <c r="I40" i="2" s="1"/>
  <c r="H40" i="2"/>
  <c r="E40" i="2" s="1"/>
  <c r="F40" i="2"/>
  <c r="C40" i="2"/>
  <c r="B40" i="2"/>
  <c r="A40" i="2"/>
  <c r="V39" i="2"/>
  <c r="U39" i="2"/>
  <c r="R39" i="2"/>
  <c r="P39" i="2"/>
  <c r="N39" i="2"/>
  <c r="M39" i="2" s="1"/>
  <c r="L39" i="2"/>
  <c r="H39" i="2"/>
  <c r="E39" i="2" s="1"/>
  <c r="B39" i="2"/>
  <c r="A39" i="2"/>
  <c r="V38" i="2"/>
  <c r="R38" i="2"/>
  <c r="Q38" i="2"/>
  <c r="P38" i="2"/>
  <c r="L38" i="2"/>
  <c r="J38" i="2"/>
  <c r="I38" i="2" s="1"/>
  <c r="H38" i="2"/>
  <c r="G38" i="2" s="1"/>
  <c r="B38" i="2"/>
  <c r="A38" i="2"/>
  <c r="V37" i="2"/>
  <c r="U37" i="2"/>
  <c r="R37" i="2"/>
  <c r="P37" i="2"/>
  <c r="N37" i="2"/>
  <c r="M37" i="2" s="1"/>
  <c r="L37" i="2"/>
  <c r="H37" i="2"/>
  <c r="B37" i="2"/>
  <c r="A37" i="2"/>
  <c r="V36" i="2"/>
  <c r="U36" i="2" s="1"/>
  <c r="R36" i="2"/>
  <c r="Q36" i="2"/>
  <c r="P36" i="2"/>
  <c r="N36" i="2"/>
  <c r="M36" i="2" s="1"/>
  <c r="L36" i="2"/>
  <c r="J36" i="2"/>
  <c r="I36" i="2" s="1"/>
  <c r="H36" i="2"/>
  <c r="G36" i="2" s="1"/>
  <c r="F36" i="2"/>
  <c r="C36" i="2"/>
  <c r="B36" i="2"/>
  <c r="A36" i="2"/>
  <c r="V35" i="2"/>
  <c r="U35" i="2" s="1"/>
  <c r="R35" i="2"/>
  <c r="P35" i="2"/>
  <c r="L35" i="2"/>
  <c r="H35" i="2"/>
  <c r="B35" i="2"/>
  <c r="A35" i="2"/>
  <c r="V34" i="2"/>
  <c r="R34" i="2"/>
  <c r="Q34" i="2" s="1"/>
  <c r="P34" i="2"/>
  <c r="L34" i="2"/>
  <c r="H34" i="2"/>
  <c r="G34" i="2" s="1"/>
  <c r="B34" i="2"/>
  <c r="A34" i="2"/>
  <c r="V33" i="2"/>
  <c r="U33" i="2" s="1"/>
  <c r="R33" i="2"/>
  <c r="P33" i="2"/>
  <c r="L33" i="2"/>
  <c r="H33" i="2"/>
  <c r="C33" i="2"/>
  <c r="B33" i="2"/>
  <c r="A33" i="2"/>
  <c r="V32" i="2"/>
  <c r="R32" i="2"/>
  <c r="Q32" i="2" s="1"/>
  <c r="P32" i="2"/>
  <c r="L32" i="2"/>
  <c r="H32" i="2"/>
  <c r="G32" i="2" s="1"/>
  <c r="C32" i="2"/>
  <c r="B32" i="2"/>
  <c r="A32" i="2"/>
  <c r="V31" i="2"/>
  <c r="U31" i="2" s="1"/>
  <c r="R31" i="2"/>
  <c r="P31" i="2"/>
  <c r="L31" i="2"/>
  <c r="H31" i="2"/>
  <c r="B31" i="2"/>
  <c r="A31" i="2"/>
  <c r="V30" i="2"/>
  <c r="R30" i="2"/>
  <c r="Q30" i="2" s="1"/>
  <c r="P30" i="2"/>
  <c r="L30" i="2"/>
  <c r="J30" i="2"/>
  <c r="I30" i="2" s="1"/>
  <c r="H30" i="2"/>
  <c r="G30" i="2" s="1"/>
  <c r="F30" i="2"/>
  <c r="C30" i="2"/>
  <c r="B30" i="2"/>
  <c r="A30" i="2"/>
  <c r="V29" i="2"/>
  <c r="U29" i="2" s="1"/>
  <c r="R29" i="2"/>
  <c r="P29" i="2"/>
  <c r="L29" i="2"/>
  <c r="H29" i="2"/>
  <c r="C29" i="2" s="1"/>
  <c r="B29" i="2"/>
  <c r="A29" i="2"/>
  <c r="V28" i="2"/>
  <c r="R28" i="2"/>
  <c r="Q28" i="2" s="1"/>
  <c r="P28" i="2"/>
  <c r="L28" i="2"/>
  <c r="J28" i="2"/>
  <c r="I28" i="2" s="1"/>
  <c r="H28" i="2"/>
  <c r="G28" i="2" s="1"/>
  <c r="F28" i="2"/>
  <c r="B28" i="2"/>
  <c r="A28" i="2"/>
  <c r="V27" i="2"/>
  <c r="U27" i="2" s="1"/>
  <c r="R27" i="2"/>
  <c r="P27" i="2"/>
  <c r="L27" i="2"/>
  <c r="H27" i="2"/>
  <c r="B27" i="2"/>
  <c r="A27" i="2"/>
  <c r="V26" i="2"/>
  <c r="R26" i="2"/>
  <c r="Q26" i="2" s="1"/>
  <c r="P26" i="2"/>
  <c r="L26" i="2"/>
  <c r="H26" i="2"/>
  <c r="G26" i="2" s="1"/>
  <c r="C26" i="2"/>
  <c r="B26" i="2"/>
  <c r="A26" i="2"/>
  <c r="V25" i="2"/>
  <c r="U25" i="2" s="1"/>
  <c r="R25" i="2"/>
  <c r="P25" i="2"/>
  <c r="L25" i="2"/>
  <c r="H25" i="2"/>
  <c r="C25" i="2"/>
  <c r="B25" i="2"/>
  <c r="A25" i="2"/>
  <c r="V24" i="2"/>
  <c r="R24" i="2"/>
  <c r="Q24" i="2" s="1"/>
  <c r="P24" i="2"/>
  <c r="L24" i="2"/>
  <c r="H24" i="2"/>
  <c r="G24" i="2" s="1"/>
  <c r="B24" i="2"/>
  <c r="A24" i="2"/>
  <c r="V23" i="2"/>
  <c r="U23" i="2" s="1"/>
  <c r="R23" i="2"/>
  <c r="P23" i="2"/>
  <c r="L23" i="2"/>
  <c r="H23" i="2"/>
  <c r="B23" i="2"/>
  <c r="A23" i="2"/>
  <c r="V22" i="2"/>
  <c r="R22" i="2"/>
  <c r="Q22" i="2" s="1"/>
  <c r="P22" i="2"/>
  <c r="L22" i="2"/>
  <c r="J22" i="2"/>
  <c r="I22" i="2" s="1"/>
  <c r="H22" i="2"/>
  <c r="G22" i="2" s="1"/>
  <c r="F22" i="2"/>
  <c r="B22" i="2"/>
  <c r="A22" i="2"/>
  <c r="V21" i="2"/>
  <c r="U21" i="2" s="1"/>
  <c r="R21" i="2"/>
  <c r="P21" i="2"/>
  <c r="L21" i="2"/>
  <c r="H21" i="2"/>
  <c r="C21" i="2" s="1"/>
  <c r="B21" i="2"/>
  <c r="A21" i="2"/>
  <c r="V20" i="2"/>
  <c r="R20" i="2"/>
  <c r="Q20" i="2" s="1"/>
  <c r="P20" i="2"/>
  <c r="L20" i="2"/>
  <c r="J20" i="2"/>
  <c r="I20" i="2" s="1"/>
  <c r="H20" i="2"/>
  <c r="G20" i="2" s="1"/>
  <c r="F20" i="2"/>
  <c r="C20" i="2"/>
  <c r="B20" i="2"/>
  <c r="A20" i="2"/>
  <c r="V19" i="2"/>
  <c r="U19" i="2" s="1"/>
  <c r="R19" i="2"/>
  <c r="P19" i="2"/>
  <c r="L19" i="2"/>
  <c r="H19" i="2"/>
  <c r="C19" i="2" s="1"/>
  <c r="B19" i="2"/>
  <c r="A19" i="2"/>
  <c r="V18" i="2"/>
  <c r="R18" i="2"/>
  <c r="Q18" i="2" s="1"/>
  <c r="P18" i="2"/>
  <c r="L18" i="2"/>
  <c r="H18" i="2"/>
  <c r="G18" i="2" s="1"/>
  <c r="B18" i="2"/>
  <c r="A18" i="2"/>
  <c r="V17" i="2"/>
  <c r="U17" i="2" s="1"/>
  <c r="R17" i="2"/>
  <c r="P17" i="2"/>
  <c r="L17" i="2"/>
  <c r="H17" i="2"/>
  <c r="C17" i="2"/>
  <c r="B17" i="2"/>
  <c r="A17" i="2"/>
  <c r="V16" i="2"/>
  <c r="R16" i="2"/>
  <c r="Q16" i="2" s="1"/>
  <c r="P16" i="2"/>
  <c r="L16" i="2"/>
  <c r="H16" i="2"/>
  <c r="C16" i="2" s="1"/>
  <c r="F16" i="2"/>
  <c r="B16" i="2"/>
  <c r="A16" i="2"/>
  <c r="V15" i="2"/>
  <c r="U15" i="2" s="1"/>
  <c r="R15" i="2"/>
  <c r="Q15" i="2" s="1"/>
  <c r="P15" i="2"/>
  <c r="L15" i="2"/>
  <c r="H15" i="2"/>
  <c r="G15" i="2"/>
  <c r="F15" i="2"/>
  <c r="E15" i="2"/>
  <c r="C15" i="2"/>
  <c r="B15" i="2"/>
  <c r="A15" i="2"/>
  <c r="V14" i="2"/>
  <c r="U14" i="2" s="1"/>
  <c r="R14" i="2"/>
  <c r="Q14" i="2" s="1"/>
  <c r="P14" i="2"/>
  <c r="L14" i="2"/>
  <c r="H14" i="2"/>
  <c r="G14" i="2"/>
  <c r="F14" i="2"/>
  <c r="E14" i="2"/>
  <c r="C14" i="2"/>
  <c r="B14" i="2"/>
  <c r="A14" i="2"/>
  <c r="V13" i="2"/>
  <c r="U13" i="2" s="1"/>
  <c r="R13" i="2"/>
  <c r="Q13" i="2" s="1"/>
  <c r="P13" i="2"/>
  <c r="L13" i="2"/>
  <c r="H13" i="2"/>
  <c r="G13" i="2"/>
  <c r="F13" i="2"/>
  <c r="E13" i="2"/>
  <c r="C13" i="2"/>
  <c r="B13" i="2"/>
  <c r="A13" i="2"/>
  <c r="V12" i="2"/>
  <c r="U12" i="2" s="1"/>
  <c r="R12" i="2"/>
  <c r="Q12" i="2" s="1"/>
  <c r="P12" i="2"/>
  <c r="L12" i="2"/>
  <c r="H12" i="2"/>
  <c r="G12" i="2"/>
  <c r="F12" i="2"/>
  <c r="E12" i="2"/>
  <c r="C12" i="2"/>
  <c r="B12" i="2"/>
  <c r="A12" i="2"/>
  <c r="V11" i="2"/>
  <c r="U11" i="2" s="1"/>
  <c r="R11" i="2"/>
  <c r="Q11" i="2" s="1"/>
  <c r="P11" i="2"/>
  <c r="L11" i="2"/>
  <c r="H11" i="2"/>
  <c r="G11" i="2"/>
  <c r="F11" i="2"/>
  <c r="E11" i="2"/>
  <c r="C11" i="2"/>
  <c r="B11" i="2"/>
  <c r="A11" i="2"/>
  <c r="V10" i="2"/>
  <c r="U10" i="2" s="1"/>
  <c r="R10" i="2"/>
  <c r="Q10" i="2" s="1"/>
  <c r="P10" i="2"/>
  <c r="L10" i="2"/>
  <c r="H10" i="2"/>
  <c r="G10" i="2"/>
  <c r="F10" i="2"/>
  <c r="E10" i="2"/>
  <c r="C10" i="2"/>
  <c r="B10" i="2"/>
  <c r="A10" i="2"/>
  <c r="V9" i="2"/>
  <c r="U9" i="2" s="1"/>
  <c r="R9" i="2"/>
  <c r="Q9" i="2" s="1"/>
  <c r="P9" i="2"/>
  <c r="L9" i="2"/>
  <c r="H9" i="2"/>
  <c r="G9" i="2"/>
  <c r="F9" i="2"/>
  <c r="E9" i="2"/>
  <c r="C9" i="2"/>
  <c r="B9" i="2"/>
  <c r="A9" i="2"/>
  <c r="V8" i="2"/>
  <c r="U8" i="2" s="1"/>
  <c r="R8" i="2"/>
  <c r="Q8" i="2" s="1"/>
  <c r="P8" i="2"/>
  <c r="L8" i="2"/>
  <c r="H8" i="2"/>
  <c r="G8" i="2"/>
  <c r="F8" i="2"/>
  <c r="E8" i="2"/>
  <c r="C8" i="2"/>
  <c r="B8" i="2"/>
  <c r="A8" i="2"/>
  <c r="V7" i="2"/>
  <c r="U7" i="2" s="1"/>
  <c r="R7" i="2"/>
  <c r="Q7" i="2" s="1"/>
  <c r="P7" i="2"/>
  <c r="L7" i="2"/>
  <c r="H7" i="2"/>
  <c r="G7" i="2"/>
  <c r="F7" i="2"/>
  <c r="E7" i="2"/>
  <c r="C7" i="2"/>
  <c r="B7" i="2"/>
  <c r="A7" i="2"/>
  <c r="AB6" i="2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V6" i="2"/>
  <c r="U6" i="2"/>
  <c r="R6" i="2"/>
  <c r="Q6" i="2"/>
  <c r="P6" i="2"/>
  <c r="N6" i="2"/>
  <c r="M6" i="2" s="1"/>
  <c r="L6" i="2"/>
  <c r="J6" i="2"/>
  <c r="I6" i="2" s="1"/>
  <c r="H6" i="2"/>
  <c r="G6" i="2" s="1"/>
  <c r="B6" i="2"/>
  <c r="A6" i="2"/>
  <c r="AB5" i="2"/>
  <c r="V5" i="2"/>
  <c r="U5" i="2" s="1"/>
  <c r="R5" i="2"/>
  <c r="Q5" i="2" s="1"/>
  <c r="P5" i="2"/>
  <c r="L5" i="2"/>
  <c r="H5" i="2"/>
  <c r="F5" i="2" s="1"/>
  <c r="G5" i="2"/>
  <c r="E5" i="2"/>
  <c r="C5" i="2"/>
  <c r="B5" i="2"/>
  <c r="A5" i="2"/>
  <c r="V4" i="2"/>
  <c r="V76" i="2" s="1"/>
  <c r="R4" i="2"/>
  <c r="P4" i="2"/>
  <c r="L4" i="2"/>
  <c r="J4" i="2"/>
  <c r="I4" i="2" s="1"/>
  <c r="H4" i="2"/>
  <c r="C4" i="2" s="1"/>
  <c r="F4" i="2"/>
  <c r="B4" i="2"/>
  <c r="A4" i="2"/>
  <c r="J50" i="2" l="1"/>
  <c r="I50" i="2" s="1"/>
  <c r="J5" i="2"/>
  <c r="I5" i="2" s="1"/>
  <c r="E6" i="2"/>
  <c r="N7" i="2"/>
  <c r="M7" i="2" s="1"/>
  <c r="N8" i="2"/>
  <c r="M8" i="2" s="1"/>
  <c r="N9" i="2"/>
  <c r="M9" i="2" s="1"/>
  <c r="N10" i="2"/>
  <c r="M10" i="2" s="1"/>
  <c r="N11" i="2"/>
  <c r="M11" i="2" s="1"/>
  <c r="N12" i="2"/>
  <c r="M12" i="2" s="1"/>
  <c r="N13" i="2"/>
  <c r="M13" i="2" s="1"/>
  <c r="N14" i="2"/>
  <c r="M14" i="2" s="1"/>
  <c r="N15" i="2"/>
  <c r="M15" i="2" s="1"/>
  <c r="J18" i="2"/>
  <c r="I18" i="2" s="1"/>
  <c r="C22" i="2"/>
  <c r="J24" i="2"/>
  <c r="I24" i="2" s="1"/>
  <c r="F26" i="2"/>
  <c r="C28" i="2"/>
  <c r="F32" i="2"/>
  <c r="J34" i="2"/>
  <c r="I34" i="2" s="1"/>
  <c r="E38" i="2"/>
  <c r="G40" i="2"/>
  <c r="E43" i="2"/>
  <c r="E44" i="2"/>
  <c r="C45" i="2"/>
  <c r="G48" i="2"/>
  <c r="E51" i="2"/>
  <c r="E55" i="2"/>
  <c r="N55" i="2"/>
  <c r="M55" i="2" s="1"/>
  <c r="G56" i="2"/>
  <c r="C57" i="2"/>
  <c r="C58" i="2"/>
  <c r="E63" i="2"/>
  <c r="N63" i="2"/>
  <c r="M63" i="2" s="1"/>
  <c r="G64" i="2"/>
  <c r="C65" i="2"/>
  <c r="C66" i="2"/>
  <c r="E71" i="2"/>
  <c r="N71" i="2"/>
  <c r="M71" i="2" s="1"/>
  <c r="N41" i="2"/>
  <c r="M41" i="2" s="1"/>
  <c r="J42" i="2"/>
  <c r="I42" i="2" s="1"/>
  <c r="C44" i="2"/>
  <c r="F6" i="2"/>
  <c r="C18" i="2"/>
  <c r="C24" i="2"/>
  <c r="C34" i="2"/>
  <c r="F38" i="2"/>
  <c r="F44" i="2"/>
  <c r="C47" i="2"/>
  <c r="F58" i="2"/>
  <c r="F66" i="2"/>
  <c r="C73" i="2"/>
  <c r="C6" i="2"/>
  <c r="C38" i="2"/>
  <c r="P76" i="2"/>
  <c r="A76" i="2"/>
  <c r="N5" i="2"/>
  <c r="M5" i="2" s="1"/>
  <c r="J7" i="2"/>
  <c r="I7" i="2" s="1"/>
  <c r="J8" i="2"/>
  <c r="I8" i="2" s="1"/>
  <c r="J9" i="2"/>
  <c r="I9" i="2" s="1"/>
  <c r="J10" i="2"/>
  <c r="I10" i="2" s="1"/>
  <c r="J11" i="2"/>
  <c r="I11" i="2" s="1"/>
  <c r="J12" i="2"/>
  <c r="I12" i="2" s="1"/>
  <c r="J13" i="2"/>
  <c r="I13" i="2" s="1"/>
  <c r="J14" i="2"/>
  <c r="I14" i="2" s="1"/>
  <c r="J15" i="2"/>
  <c r="I15" i="2" s="1"/>
  <c r="F18" i="2"/>
  <c r="F24" i="2"/>
  <c r="J26" i="2"/>
  <c r="I26" i="2" s="1"/>
  <c r="J32" i="2"/>
  <c r="I32" i="2" s="1"/>
  <c r="F34" i="2"/>
  <c r="E47" i="2"/>
  <c r="N53" i="2"/>
  <c r="M53" i="2" s="1"/>
  <c r="N69" i="2"/>
  <c r="M69" i="2" s="1"/>
  <c r="U76" i="2"/>
  <c r="X77" i="2"/>
  <c r="Q19" i="2"/>
  <c r="J19" i="2"/>
  <c r="I19" i="2" s="1"/>
  <c r="E27" i="2"/>
  <c r="G27" i="2"/>
  <c r="F27" i="2"/>
  <c r="E35" i="2"/>
  <c r="G35" i="2"/>
  <c r="F35" i="2"/>
  <c r="Q35" i="2"/>
  <c r="J35" i="2"/>
  <c r="I35" i="2" s="1"/>
  <c r="U22" i="2"/>
  <c r="N22" i="2"/>
  <c r="M22" i="2" s="1"/>
  <c r="E23" i="2"/>
  <c r="G23" i="2"/>
  <c r="F23" i="2"/>
  <c r="Q23" i="2"/>
  <c r="J23" i="2"/>
  <c r="I23" i="2" s="1"/>
  <c r="U30" i="2"/>
  <c r="N30" i="2"/>
  <c r="M30" i="2" s="1"/>
  <c r="E31" i="2"/>
  <c r="G31" i="2"/>
  <c r="F31" i="2"/>
  <c r="Q31" i="2"/>
  <c r="J31" i="2"/>
  <c r="I31" i="2" s="1"/>
  <c r="U65" i="2"/>
  <c r="N65" i="2"/>
  <c r="M65" i="2" s="1"/>
  <c r="Q66" i="2"/>
  <c r="J66" i="2"/>
  <c r="I66" i="2" s="1"/>
  <c r="G67" i="2"/>
  <c r="C67" i="2"/>
  <c r="F67" i="2"/>
  <c r="E67" i="2"/>
  <c r="J16" i="2"/>
  <c r="I16" i="2" s="1"/>
  <c r="U18" i="2"/>
  <c r="N18" i="2"/>
  <c r="M18" i="2" s="1"/>
  <c r="U26" i="2"/>
  <c r="N26" i="2"/>
  <c r="M26" i="2" s="1"/>
  <c r="F37" i="2"/>
  <c r="G37" i="2"/>
  <c r="E37" i="2"/>
  <c r="C37" i="2"/>
  <c r="H76" i="2"/>
  <c r="R76" i="2"/>
  <c r="E4" i="2"/>
  <c r="N4" i="2"/>
  <c r="U4" i="2"/>
  <c r="G16" i="2"/>
  <c r="E16" i="2"/>
  <c r="U20" i="2"/>
  <c r="N20" i="2"/>
  <c r="M20" i="2" s="1"/>
  <c r="E21" i="2"/>
  <c r="G21" i="2"/>
  <c r="F21" i="2"/>
  <c r="Q21" i="2"/>
  <c r="J21" i="2"/>
  <c r="I21" i="2" s="1"/>
  <c r="C27" i="2"/>
  <c r="U28" i="2"/>
  <c r="N28" i="2"/>
  <c r="M28" i="2" s="1"/>
  <c r="E29" i="2"/>
  <c r="G29" i="2"/>
  <c r="F29" i="2"/>
  <c r="Q29" i="2"/>
  <c r="J29" i="2"/>
  <c r="I29" i="2" s="1"/>
  <c r="C35" i="2"/>
  <c r="E19" i="2"/>
  <c r="G19" i="2"/>
  <c r="F19" i="2"/>
  <c r="Q27" i="2"/>
  <c r="J27" i="2"/>
  <c r="I27" i="2" s="1"/>
  <c r="U34" i="2"/>
  <c r="N34" i="2"/>
  <c r="M34" i="2" s="1"/>
  <c r="B76" i="2"/>
  <c r="G4" i="2"/>
  <c r="L76" i="2"/>
  <c r="Q4" i="2"/>
  <c r="U16" i="2"/>
  <c r="N16" i="2"/>
  <c r="M16" i="2" s="1"/>
  <c r="E17" i="2"/>
  <c r="G17" i="2"/>
  <c r="F17" i="2"/>
  <c r="Q17" i="2"/>
  <c r="J17" i="2"/>
  <c r="I17" i="2" s="1"/>
  <c r="C23" i="2"/>
  <c r="U24" i="2"/>
  <c r="N24" i="2"/>
  <c r="M24" i="2" s="1"/>
  <c r="E25" i="2"/>
  <c r="G25" i="2"/>
  <c r="F25" i="2"/>
  <c r="Q25" i="2"/>
  <c r="J25" i="2"/>
  <c r="I25" i="2" s="1"/>
  <c r="C31" i="2"/>
  <c r="U32" i="2"/>
  <c r="N32" i="2"/>
  <c r="M32" i="2" s="1"/>
  <c r="E33" i="2"/>
  <c r="G33" i="2"/>
  <c r="F33" i="2"/>
  <c r="Q33" i="2"/>
  <c r="J33" i="2"/>
  <c r="I33" i="2" s="1"/>
  <c r="U57" i="2"/>
  <c r="N57" i="2"/>
  <c r="M57" i="2" s="1"/>
  <c r="Q58" i="2"/>
  <c r="J58" i="2"/>
  <c r="I58" i="2" s="1"/>
  <c r="G59" i="2"/>
  <c r="C59" i="2"/>
  <c r="F59" i="2"/>
  <c r="E59" i="2"/>
  <c r="U77" i="2"/>
  <c r="J37" i="2"/>
  <c r="I37" i="2" s="1"/>
  <c r="Q37" i="2"/>
  <c r="U56" i="2"/>
  <c r="N56" i="2"/>
  <c r="M56" i="2" s="1"/>
  <c r="U64" i="2"/>
  <c r="N64" i="2"/>
  <c r="M64" i="2" s="1"/>
  <c r="U72" i="2"/>
  <c r="N72" i="2"/>
  <c r="M72" i="2" s="1"/>
  <c r="E18" i="2"/>
  <c r="E20" i="2"/>
  <c r="E22" i="2"/>
  <c r="E24" i="2"/>
  <c r="E26" i="2"/>
  <c r="E28" i="2"/>
  <c r="E30" i="2"/>
  <c r="E32" i="2"/>
  <c r="E34" i="2"/>
  <c r="E36" i="2"/>
  <c r="F39" i="2"/>
  <c r="G39" i="2"/>
  <c r="Q53" i="2"/>
  <c r="J53" i="2"/>
  <c r="I53" i="2" s="1"/>
  <c r="E54" i="2"/>
  <c r="C54" i="2"/>
  <c r="G54" i="2"/>
  <c r="F54" i="2"/>
  <c r="Q61" i="2"/>
  <c r="J61" i="2"/>
  <c r="I61" i="2" s="1"/>
  <c r="E62" i="2"/>
  <c r="C62" i="2"/>
  <c r="G62" i="2"/>
  <c r="F62" i="2"/>
  <c r="Q69" i="2"/>
  <c r="J69" i="2"/>
  <c r="I69" i="2" s="1"/>
  <c r="E70" i="2"/>
  <c r="C70" i="2"/>
  <c r="G70" i="2"/>
  <c r="F70" i="2"/>
  <c r="N17" i="2"/>
  <c r="M17" i="2" s="1"/>
  <c r="N19" i="2"/>
  <c r="M19" i="2" s="1"/>
  <c r="N21" i="2"/>
  <c r="M21" i="2" s="1"/>
  <c r="N23" i="2"/>
  <c r="M23" i="2" s="1"/>
  <c r="N25" i="2"/>
  <c r="M25" i="2" s="1"/>
  <c r="N27" i="2"/>
  <c r="M27" i="2" s="1"/>
  <c r="N29" i="2"/>
  <c r="M29" i="2" s="1"/>
  <c r="N31" i="2"/>
  <c r="M31" i="2" s="1"/>
  <c r="N33" i="2"/>
  <c r="M33" i="2" s="1"/>
  <c r="N35" i="2"/>
  <c r="M35" i="2" s="1"/>
  <c r="U38" i="2"/>
  <c r="N38" i="2"/>
  <c r="M38" i="2" s="1"/>
  <c r="C39" i="2"/>
  <c r="J39" i="2"/>
  <c r="I39" i="2" s="1"/>
  <c r="Q39" i="2"/>
  <c r="G75" i="2"/>
  <c r="C75" i="2"/>
  <c r="F75" i="2"/>
  <c r="E75" i="2"/>
  <c r="N40" i="2"/>
  <c r="M40" i="2" s="1"/>
  <c r="G41" i="2"/>
  <c r="Q41" i="2"/>
  <c r="N42" i="2"/>
  <c r="M42" i="2" s="1"/>
  <c r="G43" i="2"/>
  <c r="Q43" i="2"/>
  <c r="N44" i="2"/>
  <c r="M44" i="2" s="1"/>
  <c r="G45" i="2"/>
  <c r="Q45" i="2"/>
  <c r="N46" i="2"/>
  <c r="M46" i="2" s="1"/>
  <c r="G47" i="2"/>
  <c r="Q47" i="2"/>
  <c r="N48" i="2"/>
  <c r="M48" i="2" s="1"/>
  <c r="G49" i="2"/>
  <c r="Q49" i="2"/>
  <c r="N50" i="2"/>
  <c r="M50" i="2" s="1"/>
  <c r="G51" i="2"/>
  <c r="Q51" i="2"/>
  <c r="G52" i="2"/>
  <c r="U52" i="2"/>
  <c r="N52" i="2"/>
  <c r="M52" i="2" s="1"/>
  <c r="J56" i="2"/>
  <c r="I56" i="2" s="1"/>
  <c r="F57" i="2"/>
  <c r="J59" i="2"/>
  <c r="I59" i="2" s="1"/>
  <c r="G60" i="2"/>
  <c r="U60" i="2"/>
  <c r="N60" i="2"/>
  <c r="M60" i="2" s="1"/>
  <c r="J64" i="2"/>
  <c r="I64" i="2" s="1"/>
  <c r="F65" i="2"/>
  <c r="J67" i="2"/>
  <c r="I67" i="2" s="1"/>
  <c r="G68" i="2"/>
  <c r="U68" i="2"/>
  <c r="N68" i="2"/>
  <c r="M68" i="2" s="1"/>
  <c r="G73" i="2"/>
  <c r="U54" i="2"/>
  <c r="N54" i="2"/>
  <c r="M54" i="2" s="1"/>
  <c r="U62" i="2"/>
  <c r="N62" i="2"/>
  <c r="M62" i="2" s="1"/>
  <c r="U70" i="2"/>
  <c r="N70" i="2"/>
  <c r="M70" i="2" s="1"/>
  <c r="F52" i="2"/>
  <c r="J54" i="2"/>
  <c r="I54" i="2" s="1"/>
  <c r="F55" i="2"/>
  <c r="E57" i="2"/>
  <c r="J57" i="2"/>
  <c r="I57" i="2" s="1"/>
  <c r="G58" i="2"/>
  <c r="U58" i="2"/>
  <c r="N58" i="2"/>
  <c r="M58" i="2" s="1"/>
  <c r="F60" i="2"/>
  <c r="J62" i="2"/>
  <c r="I62" i="2" s="1"/>
  <c r="F63" i="2"/>
  <c r="E65" i="2"/>
  <c r="J65" i="2"/>
  <c r="I65" i="2" s="1"/>
  <c r="G66" i="2"/>
  <c r="U66" i="2"/>
  <c r="N66" i="2"/>
  <c r="M66" i="2" s="1"/>
  <c r="F68" i="2"/>
  <c r="J70" i="2"/>
  <c r="I70" i="2" s="1"/>
  <c r="F71" i="2"/>
  <c r="E73" i="2"/>
  <c r="Q73" i="2"/>
  <c r="C76" i="2" l="1"/>
  <c r="P78" i="2" s="1"/>
  <c r="F76" i="2"/>
  <c r="N76" i="2"/>
  <c r="M4" i="2"/>
  <c r="E76" i="2"/>
  <c r="G76" i="2"/>
  <c r="Q76" i="2"/>
  <c r="J77" i="2"/>
  <c r="G77" i="2"/>
  <c r="J76" i="2"/>
  <c r="J78" i="2" l="1"/>
  <c r="P77" i="2"/>
  <c r="I76" i="2"/>
  <c r="G78" i="2"/>
  <c r="M76" i="2"/>
  <c r="X78" i="2"/>
  <c r="U78" i="2"/>
</calcChain>
</file>

<file path=xl/sharedStrings.xml><?xml version="1.0" encoding="utf-8"?>
<sst xmlns="http://schemas.openxmlformats.org/spreadsheetml/2006/main" count="128" uniqueCount="103">
  <si>
    <t>موجودی</t>
  </si>
  <si>
    <t>تحویل دوازده  ماهه</t>
  </si>
  <si>
    <t>تحویل اسفند  1394</t>
  </si>
  <si>
    <t>تولیددوازده ماهه  سالجاری</t>
  </si>
  <si>
    <t>تولید اسفند سال1394</t>
  </si>
  <si>
    <t>ظرفیت سالیانه</t>
  </si>
  <si>
    <t>نام کارخانجا ت</t>
  </si>
  <si>
    <t>سیمان</t>
  </si>
  <si>
    <t>کلینکر</t>
  </si>
  <si>
    <t>امسال</t>
  </si>
  <si>
    <t>سال قبل</t>
  </si>
  <si>
    <t>صادراتی %</t>
  </si>
  <si>
    <t>% داخلی ک</t>
  </si>
  <si>
    <t>% داخلی ف</t>
  </si>
  <si>
    <t>مجموع</t>
  </si>
  <si>
    <t>بازده نسبت 
ظرفیت اسمی</t>
  </si>
  <si>
    <t>تولید</t>
  </si>
  <si>
    <t>پیش بینی</t>
  </si>
  <si>
    <t>ردیف</t>
  </si>
  <si>
    <t>سیمان آبيك</t>
  </si>
  <si>
    <t>سیمان اروميه</t>
  </si>
  <si>
    <t>سیمان اصفهان</t>
  </si>
  <si>
    <t>سیمان بهبهان</t>
  </si>
  <si>
    <t>سیمان تهران</t>
  </si>
  <si>
    <t>سیمان صفائیه</t>
  </si>
  <si>
    <t>سیمان دورود</t>
  </si>
  <si>
    <t>سیمان خزر</t>
  </si>
  <si>
    <t>سیمان سپاهان</t>
  </si>
  <si>
    <t>سیمان شمال</t>
  </si>
  <si>
    <t>سیمان شرق</t>
  </si>
  <si>
    <t>سیمان صوفيان</t>
  </si>
  <si>
    <t>سیمان غرب</t>
  </si>
  <si>
    <t>سیمان فارس</t>
  </si>
  <si>
    <t>سیمان كرمان</t>
  </si>
  <si>
    <t xml:space="preserve">سیما ن مازندران </t>
  </si>
  <si>
    <t>سفيد شمال</t>
  </si>
  <si>
    <t>سیمان آباده</t>
  </si>
  <si>
    <t>سیمان اردبيل</t>
  </si>
  <si>
    <t>سیمان استهبان</t>
  </si>
  <si>
    <t>سفید اكباتان</t>
  </si>
  <si>
    <t>سیمان ايلام</t>
  </si>
  <si>
    <t>سیمان خاش</t>
  </si>
  <si>
    <t>سیمان خوزستان</t>
  </si>
  <si>
    <t>سیمان شاهرود</t>
  </si>
  <si>
    <t>سیمان قاين</t>
  </si>
  <si>
    <t>سیمان كردستان</t>
  </si>
  <si>
    <t>سیمان سفيدساوه</t>
  </si>
  <si>
    <t>سیمان سفيد نيريز</t>
  </si>
  <si>
    <t>سیمان هرمزگان</t>
  </si>
  <si>
    <t>سیمان هگمتان</t>
  </si>
  <si>
    <t>سیمان كارون</t>
  </si>
  <si>
    <t>سیمان سفيداروميه</t>
  </si>
  <si>
    <t>سیمان بجنورد</t>
  </si>
  <si>
    <t>سیمان قشم</t>
  </si>
  <si>
    <t>سيمان دشتستان</t>
  </si>
  <si>
    <t>سیمان داراب</t>
  </si>
  <si>
    <t>سیمان سفید بنوید</t>
  </si>
  <si>
    <t>سیمان ياسوج</t>
  </si>
  <si>
    <t>سیمان تجارت مهریز</t>
  </si>
  <si>
    <t xml:space="preserve">سیمان کویرکاشان </t>
  </si>
  <si>
    <t>سیمان فارس نو</t>
  </si>
  <si>
    <t>سیمان زنجان</t>
  </si>
  <si>
    <t>سیمان فیروزکوه</t>
  </si>
  <si>
    <t>سیمان سفید  لارستان</t>
  </si>
  <si>
    <t>سیمان خاکستری ساوه</t>
  </si>
  <si>
    <t>سیمان فرازفیروزکوه</t>
  </si>
  <si>
    <t xml:space="preserve">سیمان ممتازان  کرمان </t>
  </si>
  <si>
    <t>سیمان اردستان</t>
  </si>
  <si>
    <t>سیمان شهرکرد</t>
  </si>
  <si>
    <t>سیمان عمران انارک</t>
  </si>
  <si>
    <t>سیمان ساروج اصفهان</t>
  </si>
  <si>
    <t>سیمان ساروج بوشهر</t>
  </si>
  <si>
    <t>سیمان لارسبزوار</t>
  </si>
  <si>
    <t>سیمان زاوه تربت</t>
  </si>
  <si>
    <t>سیمان زرين رفسنجان</t>
  </si>
  <si>
    <t>سیمان زابل</t>
  </si>
  <si>
    <t>سیمان جوين</t>
  </si>
  <si>
    <t xml:space="preserve">سیمان آذرآبادگان خوی </t>
  </si>
  <si>
    <t>سیمان نهاوند</t>
  </si>
  <si>
    <t>سیمان سامان غرب</t>
  </si>
  <si>
    <t>سیمان پيوندگلستان</t>
  </si>
  <si>
    <t>سیمان نائين</t>
  </si>
  <si>
    <t>سیمان لامرد</t>
  </si>
  <si>
    <t>سیمان نيزارقم</t>
  </si>
  <si>
    <t>سیمان كاوان بوكان</t>
  </si>
  <si>
    <t>سیمان گيلان سبز</t>
  </si>
  <si>
    <t>سیمان کیاسر</t>
  </si>
  <si>
    <t xml:space="preserve">سیمان خمسه </t>
  </si>
  <si>
    <t>سیمان سفید شرق</t>
  </si>
  <si>
    <t>سیمان  مجد خواف</t>
  </si>
  <si>
    <t xml:space="preserve">سیمان طبس گلشن </t>
  </si>
  <si>
    <t>جمع</t>
  </si>
  <si>
    <t>درصدبوده است</t>
  </si>
  <si>
    <t>درصدودرمقایسه با پیش بینی</t>
  </si>
  <si>
    <t>نسبت تولید سیمان اسفند ماه  درمقایسه باماه مشابه سال قبل</t>
  </si>
  <si>
    <t xml:space="preserve">سرانه  تقریبی تولید سیمان </t>
  </si>
  <si>
    <t>نسبت تولید کلینکر اسفند  با ماه مشابه سال قبل</t>
  </si>
  <si>
    <t>نسبت تولید سیمان دوازده ماه درمقایسه بادوره مشابه سال قبل</t>
  </si>
  <si>
    <t>سرانه  تقریبی مصرف  داخلی سیمان</t>
  </si>
  <si>
    <t>نسبت تولید کلینکر  دوازده  ماهه بادوره مشابه سال قبل</t>
  </si>
  <si>
    <t>سرانه ظرفیت اسمی سالانه سیمان</t>
  </si>
  <si>
    <t xml:space="preserve">درصد بازده بر اساس ظرفیت می باشد </t>
  </si>
  <si>
    <t>درصورت وجود هرگونه اصلاحی و یا مغایرت درگزارش آماری فوق خواهشمند است مراتب را حداکثر ظرف مدت یک هفته کتباً به انجمن صنفی کارفرمایان صنعت سیمان منعکس نمایند.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</si>
</sst>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"/>
  </numFmts>
  <fonts count="16" x14ac:knownFonts="1">
    <font>
      <sz val="11"/>
      <color theme="1"/>
      <name val="Arial"/>
      <family val="2"/>
      <charset val="178"/>
      <scheme val="minor"/>
    </font>
    <font>
      <sz val="10"/>
      <name val="Arial"/>
      <charset val="178"/>
    </font>
    <font>
      <b/>
      <sz val="10"/>
      <name val="B Nazanin"/>
      <charset val="178"/>
    </font>
    <font>
      <sz val="14"/>
      <name val="Arial"/>
      <family val="2"/>
    </font>
    <font>
      <b/>
      <sz val="8"/>
      <name val="B Nazanin"/>
      <charset val="178"/>
    </font>
    <font>
      <b/>
      <sz val="6"/>
      <name val="B Nazanin"/>
      <charset val="178"/>
    </font>
    <font>
      <b/>
      <sz val="12"/>
      <name val="B Nazanin"/>
      <charset val="178"/>
    </font>
    <font>
      <sz val="10"/>
      <name val="Arial"/>
      <family val="2"/>
    </font>
    <font>
      <b/>
      <sz val="10"/>
      <color theme="1"/>
      <name val="B Nazanin"/>
      <charset val="178"/>
    </font>
    <font>
      <sz val="10"/>
      <name val="B Nazanin"/>
      <charset val="178"/>
    </font>
    <font>
      <b/>
      <sz val="9"/>
      <name val="B Nazanin"/>
      <charset val="178"/>
    </font>
    <font>
      <b/>
      <sz val="11"/>
      <name val="B Nazanin"/>
      <charset val="178"/>
    </font>
    <font>
      <sz val="10"/>
      <color theme="1"/>
      <name val="B Nazanin"/>
      <charset val="178"/>
    </font>
    <font>
      <b/>
      <sz val="10"/>
      <color theme="7" tint="-0.499984740745262"/>
      <name val="B Nazanin"/>
      <charset val="178"/>
    </font>
    <font>
      <b/>
      <sz val="10"/>
      <color theme="5"/>
      <name val="B Nazanin"/>
      <charset val="178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17">
    <xf numFmtId="0" fontId="0" fillId="0" borderId="0" xfId="0"/>
    <xf numFmtId="0" fontId="3" fillId="2" borderId="9" xfId="1" applyFont="1" applyFill="1" applyBorder="1"/>
    <xf numFmtId="0" fontId="1" fillId="0" borderId="0" xfId="1"/>
    <xf numFmtId="0" fontId="1" fillId="2" borderId="18" xfId="1" applyFill="1" applyBorder="1"/>
    <xf numFmtId="0" fontId="2" fillId="2" borderId="19" xfId="1" applyNumberFormat="1" applyFont="1" applyFill="1" applyBorder="1" applyAlignment="1">
      <alignment horizontal="center"/>
    </xf>
    <xf numFmtId="0" fontId="2" fillId="2" borderId="20" xfId="1" applyNumberFormat="1" applyFont="1" applyFill="1" applyBorder="1" applyAlignment="1">
      <alignment horizontal="center"/>
    </xf>
    <xf numFmtId="0" fontId="2" fillId="2" borderId="21" xfId="1" applyNumberFormat="1" applyFont="1" applyFill="1" applyBorder="1" applyAlignment="1">
      <alignment horizontal="center"/>
    </xf>
    <xf numFmtId="0" fontId="4" fillId="2" borderId="21" xfId="1" applyNumberFormat="1" applyFont="1" applyFill="1" applyBorder="1" applyAlignment="1">
      <alignment horizontal="center"/>
    </xf>
    <xf numFmtId="0" fontId="5" fillId="3" borderId="19" xfId="1" applyNumberFormat="1" applyFont="1" applyFill="1" applyBorder="1" applyAlignment="1">
      <alignment horizontal="center" wrapText="1"/>
    </xf>
    <xf numFmtId="0" fontId="2" fillId="2" borderId="22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/>
    </xf>
    <xf numFmtId="0" fontId="2" fillId="2" borderId="17" xfId="1" applyNumberFormat="1" applyFont="1" applyFill="1" applyBorder="1" applyAlignment="1">
      <alignment horizontal="center"/>
    </xf>
    <xf numFmtId="0" fontId="2" fillId="2" borderId="23" xfId="1" applyNumberFormat="1" applyFont="1" applyFill="1" applyBorder="1" applyAlignment="1">
      <alignment horizontal="center"/>
    </xf>
    <xf numFmtId="0" fontId="6" fillId="2" borderId="25" xfId="1" applyNumberFormat="1" applyFont="1" applyFill="1" applyBorder="1" applyAlignment="1">
      <alignment horizontal="center" vertical="center"/>
    </xf>
    <xf numFmtId="1" fontId="2" fillId="4" borderId="26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center"/>
    </xf>
    <xf numFmtId="1" fontId="2" fillId="5" borderId="26" xfId="1" applyNumberFormat="1" applyFont="1" applyFill="1" applyBorder="1" applyAlignment="1">
      <alignment horizontal="center" vertical="center"/>
    </xf>
    <xf numFmtId="165" fontId="2" fillId="4" borderId="27" xfId="2" applyNumberFormat="1" applyFont="1" applyFill="1" applyBorder="1" applyAlignment="1">
      <alignment horizontal="center" vertical="center"/>
    </xf>
    <xf numFmtId="1" fontId="2" fillId="4" borderId="14" xfId="1" applyNumberFormat="1" applyFont="1" applyFill="1" applyBorder="1" applyAlignment="1">
      <alignment horizontal="center" vertical="center"/>
    </xf>
    <xf numFmtId="2" fontId="2" fillId="6" borderId="26" xfId="1" applyNumberFormat="1" applyFont="1" applyFill="1" applyBorder="1" applyAlignment="1">
      <alignment horizontal="center" vertical="center"/>
    </xf>
    <xf numFmtId="1" fontId="2" fillId="4" borderId="16" xfId="1" applyNumberFormat="1" applyFont="1" applyFill="1" applyBorder="1" applyAlignment="1">
      <alignment horizontal="center" vertical="center"/>
    </xf>
    <xf numFmtId="2" fontId="2" fillId="6" borderId="13" xfId="1" applyNumberFormat="1" applyFont="1" applyFill="1" applyBorder="1" applyAlignment="1">
      <alignment horizontal="center" vertical="center"/>
    </xf>
    <xf numFmtId="1" fontId="2" fillId="4" borderId="27" xfId="1" applyNumberFormat="1" applyFont="1" applyFill="1" applyBorder="1" applyAlignment="1">
      <alignment horizontal="center" vertical="center"/>
    </xf>
    <xf numFmtId="1" fontId="8" fillId="4" borderId="28" xfId="1" applyNumberFormat="1" applyFont="1" applyFill="1" applyBorder="1" applyAlignment="1">
      <alignment horizontal="center" vertical="center"/>
    </xf>
    <xf numFmtId="1" fontId="2" fillId="7" borderId="27" xfId="1" applyNumberFormat="1" applyFont="1" applyFill="1" applyBorder="1" applyAlignment="1">
      <alignment horizontal="center" vertical="center"/>
    </xf>
    <xf numFmtId="1" fontId="8" fillId="4" borderId="14" xfId="1" applyNumberFormat="1" applyFont="1" applyFill="1" applyBorder="1" applyAlignment="1">
      <alignment horizontal="center" vertical="center"/>
    </xf>
    <xf numFmtId="0" fontId="2" fillId="8" borderId="1" xfId="1" applyNumberFormat="1" applyFont="1" applyFill="1" applyBorder="1" applyAlignment="1">
      <alignment horizontal="center" vertical="center"/>
    </xf>
    <xf numFmtId="0" fontId="2" fillId="8" borderId="14" xfId="1" applyNumberFormat="1" applyFont="1" applyFill="1" applyBorder="1" applyAlignment="1">
      <alignment horizontal="center" vertical="center"/>
    </xf>
    <xf numFmtId="0" fontId="9" fillId="7" borderId="29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/>
    </xf>
    <xf numFmtId="1" fontId="2" fillId="9" borderId="26" xfId="1" applyNumberFormat="1" applyFont="1" applyFill="1" applyBorder="1" applyAlignment="1">
      <alignment horizontal="center" vertical="center"/>
    </xf>
    <xf numFmtId="1" fontId="2" fillId="9" borderId="15" xfId="1" applyNumberFormat="1" applyFont="1" applyFill="1" applyBorder="1" applyAlignment="1">
      <alignment horizontal="center" vertical="center"/>
    </xf>
    <xf numFmtId="1" fontId="2" fillId="9" borderId="27" xfId="1" applyNumberFormat="1" applyFont="1" applyFill="1" applyBorder="1" applyAlignment="1">
      <alignment horizontal="center" vertical="center"/>
    </xf>
    <xf numFmtId="1" fontId="8" fillId="9" borderId="28" xfId="1" applyNumberFormat="1" applyFont="1" applyFill="1" applyBorder="1" applyAlignment="1">
      <alignment horizontal="center" vertical="center"/>
    </xf>
    <xf numFmtId="1" fontId="8" fillId="9" borderId="14" xfId="1" applyNumberFormat="1" applyFont="1" applyFill="1" applyBorder="1" applyAlignment="1">
      <alignment horizontal="center" vertical="center"/>
    </xf>
    <xf numFmtId="0" fontId="2" fillId="8" borderId="10" xfId="1" applyNumberFormat="1" applyFont="1" applyFill="1" applyBorder="1" applyAlignment="1">
      <alignment horizontal="center" vertical="center"/>
    </xf>
    <xf numFmtId="0" fontId="2" fillId="8" borderId="31" xfId="1" applyNumberFormat="1" applyFont="1" applyFill="1" applyBorder="1" applyAlignment="1">
      <alignment horizontal="center" vertical="center"/>
    </xf>
    <xf numFmtId="0" fontId="9" fillId="9" borderId="32" xfId="1" applyNumberFormat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center"/>
    </xf>
    <xf numFmtId="0" fontId="9" fillId="7" borderId="32" xfId="1" applyNumberFormat="1" applyFont="1" applyFill="1" applyBorder="1" applyAlignment="1">
      <alignment horizontal="center" vertical="center"/>
    </xf>
    <xf numFmtId="0" fontId="9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/>
    </xf>
    <xf numFmtId="1" fontId="2" fillId="9" borderId="16" xfId="1" applyNumberFormat="1" applyFont="1" applyFill="1" applyBorder="1" applyAlignment="1">
      <alignment horizontal="center" vertical="center"/>
    </xf>
    <xf numFmtId="0" fontId="9" fillId="9" borderId="33" xfId="1" applyNumberFormat="1" applyFont="1" applyFill="1" applyBorder="1" applyAlignment="1">
      <alignment horizontal="center" vertical="center"/>
    </xf>
    <xf numFmtId="0" fontId="9" fillId="4" borderId="33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/>
    </xf>
    <xf numFmtId="1" fontId="2" fillId="5" borderId="34" xfId="1" applyNumberFormat="1" applyFont="1" applyFill="1" applyBorder="1" applyAlignment="1">
      <alignment horizontal="center" vertical="center"/>
    </xf>
    <xf numFmtId="1" fontId="2" fillId="4" borderId="22" xfId="1" applyNumberFormat="1" applyFont="1" applyFill="1" applyBorder="1" applyAlignment="1">
      <alignment horizontal="center" vertical="center"/>
    </xf>
    <xf numFmtId="1" fontId="2" fillId="4" borderId="35" xfId="1" applyNumberFormat="1" applyFont="1" applyFill="1" applyBorder="1" applyAlignment="1">
      <alignment horizontal="center" vertical="center"/>
    </xf>
    <xf numFmtId="2" fontId="2" fillId="6" borderId="36" xfId="1" applyNumberFormat="1" applyFont="1" applyFill="1" applyBorder="1" applyAlignment="1">
      <alignment horizontal="center" vertical="center"/>
    </xf>
    <xf numFmtId="1" fontId="8" fillId="4" borderId="37" xfId="1" applyNumberFormat="1" applyFont="1" applyFill="1" applyBorder="1" applyAlignment="1">
      <alignment horizontal="center" vertical="center"/>
    </xf>
    <xf numFmtId="1" fontId="8" fillId="4" borderId="38" xfId="1" applyNumberFormat="1" applyFont="1" applyFill="1" applyBorder="1" applyAlignment="1">
      <alignment horizontal="center" vertical="center"/>
    </xf>
    <xf numFmtId="0" fontId="2" fillId="8" borderId="39" xfId="1" applyNumberFormat="1" applyFont="1" applyFill="1" applyBorder="1" applyAlignment="1">
      <alignment horizontal="center" vertical="center"/>
    </xf>
    <xf numFmtId="0" fontId="2" fillId="8" borderId="5" xfId="1" applyNumberFormat="1" applyFont="1" applyFill="1" applyBorder="1" applyAlignment="1">
      <alignment horizontal="center" vertical="center"/>
    </xf>
    <xf numFmtId="1" fontId="2" fillId="9" borderId="19" xfId="1" applyNumberFormat="1" applyFont="1" applyFill="1" applyBorder="1" applyAlignment="1">
      <alignment horizontal="center" vertical="center"/>
    </xf>
    <xf numFmtId="1" fontId="2" fillId="9" borderId="40" xfId="1" applyNumberFormat="1" applyFont="1" applyFill="1" applyBorder="1" applyAlignment="1">
      <alignment horizontal="center" vertical="center"/>
    </xf>
    <xf numFmtId="1" fontId="2" fillId="5" borderId="41" xfId="1" applyNumberFormat="1" applyFont="1" applyFill="1" applyBorder="1" applyAlignment="1">
      <alignment horizontal="center" vertical="center"/>
    </xf>
    <xf numFmtId="1" fontId="2" fillId="5" borderId="19" xfId="1" applyNumberFormat="1" applyFont="1" applyFill="1" applyBorder="1" applyAlignment="1">
      <alignment horizontal="center" vertical="center"/>
    </xf>
    <xf numFmtId="1" fontId="10" fillId="9" borderId="21" xfId="2" applyNumberFormat="1" applyFont="1" applyFill="1" applyBorder="1" applyAlignment="1">
      <alignment horizontal="center" vertical="center"/>
    </xf>
    <xf numFmtId="165" fontId="2" fillId="9" borderId="21" xfId="2" applyNumberFormat="1" applyFont="1" applyFill="1" applyBorder="1" applyAlignment="1">
      <alignment horizontal="center" vertical="center"/>
    </xf>
    <xf numFmtId="3" fontId="10" fillId="9" borderId="21" xfId="2" applyNumberFormat="1" applyFont="1" applyFill="1" applyBorder="1" applyAlignment="1">
      <alignment horizontal="center" vertical="center"/>
    </xf>
    <xf numFmtId="1" fontId="2" fillId="9" borderId="20" xfId="1" applyNumberFormat="1" applyFont="1" applyFill="1" applyBorder="1" applyAlignment="1">
      <alignment horizontal="center" vertical="center"/>
    </xf>
    <xf numFmtId="1" fontId="2" fillId="9" borderId="21" xfId="1" applyNumberFormat="1" applyFont="1" applyFill="1" applyBorder="1" applyAlignment="1">
      <alignment horizontal="center" vertical="center"/>
    </xf>
    <xf numFmtId="2" fontId="2" fillId="6" borderId="41" xfId="1" applyNumberFormat="1" applyFont="1" applyFill="1" applyBorder="1" applyAlignment="1">
      <alignment horizontal="center" vertical="center"/>
    </xf>
    <xf numFmtId="1" fontId="8" fillId="9" borderId="23" xfId="1" applyNumberFormat="1" applyFont="1" applyFill="1" applyBorder="1" applyAlignment="1">
      <alignment horizontal="center" vertical="center"/>
    </xf>
    <xf numFmtId="0" fontId="2" fillId="8" borderId="19" xfId="1" applyNumberFormat="1" applyFont="1" applyFill="1" applyBorder="1" applyAlignment="1">
      <alignment horizontal="center" vertical="center"/>
    </xf>
    <xf numFmtId="0" fontId="2" fillId="8" borderId="23" xfId="1" applyNumberFormat="1" applyFont="1" applyFill="1" applyBorder="1" applyAlignment="1">
      <alignment horizontal="center" vertical="center"/>
    </xf>
    <xf numFmtId="0" fontId="11" fillId="9" borderId="42" xfId="1" applyNumberFormat="1" applyFont="1" applyFill="1" applyBorder="1" applyAlignment="1">
      <alignment horizontal="center" vertical="center"/>
    </xf>
    <xf numFmtId="0" fontId="1" fillId="0" borderId="43" xfId="1" applyBorder="1"/>
    <xf numFmtId="0" fontId="9" fillId="4" borderId="0" xfId="1" applyNumberFormat="1" applyFont="1" applyFill="1" applyBorder="1" applyAlignment="1">
      <alignment horizontal="center" vertical="center"/>
    </xf>
    <xf numFmtId="2" fontId="8" fillId="4" borderId="0" xfId="1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/>
    </xf>
    <xf numFmtId="2" fontId="13" fillId="4" borderId="0" xfId="1" applyNumberFormat="1" applyFont="1" applyFill="1" applyBorder="1" applyAlignment="1">
      <alignment vertical="center"/>
    </xf>
    <xf numFmtId="2" fontId="13" fillId="4" borderId="0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right" vertical="center"/>
    </xf>
    <xf numFmtId="2" fontId="8" fillId="4" borderId="0" xfId="1" applyNumberFormat="1" applyFont="1" applyFill="1" applyBorder="1" applyAlignment="1">
      <alignment horizontal="right" vertical="center"/>
    </xf>
    <xf numFmtId="4" fontId="2" fillId="4" borderId="0" xfId="1" applyNumberFormat="1" applyFont="1" applyFill="1" applyBorder="1" applyAlignment="1">
      <alignment horizontal="center" vertical="center"/>
    </xf>
    <xf numFmtId="0" fontId="7" fillId="0" borderId="0" xfId="1" applyFont="1"/>
    <xf numFmtId="2" fontId="12" fillId="4" borderId="0" xfId="1" applyNumberFormat="1" applyFont="1" applyFill="1" applyBorder="1" applyAlignment="1">
      <alignment horizontal="right" vertical="center"/>
    </xf>
    <xf numFmtId="0" fontId="14" fillId="7" borderId="0" xfId="1" applyNumberFormat="1" applyFont="1" applyFill="1" applyBorder="1" applyAlignment="1"/>
    <xf numFmtId="1" fontId="8" fillId="7" borderId="0" xfId="1" applyNumberFormat="1" applyFont="1" applyFill="1" applyBorder="1" applyAlignment="1">
      <alignment horizontal="center"/>
    </xf>
    <xf numFmtId="0" fontId="9" fillId="0" borderId="0" xfId="1" applyNumberFormat="1" applyFont="1" applyAlignment="1">
      <alignment horizontal="center" vertical="center"/>
    </xf>
    <xf numFmtId="0" fontId="7" fillId="0" borderId="0" xfId="1" applyFont="1" applyBorder="1"/>
    <xf numFmtId="166" fontId="7" fillId="0" borderId="0" xfId="1" applyNumberFormat="1" applyFont="1" applyBorder="1"/>
    <xf numFmtId="1" fontId="7" fillId="0" borderId="0" xfId="1" applyNumberFormat="1" applyFont="1" applyBorder="1"/>
    <xf numFmtId="1" fontId="7" fillId="4" borderId="0" xfId="1" applyNumberFormat="1" applyFont="1" applyFill="1" applyBorder="1"/>
    <xf numFmtId="1" fontId="1" fillId="0" borderId="0" xfId="1" applyNumberFormat="1"/>
    <xf numFmtId="0" fontId="1" fillId="10" borderId="0" xfId="1" applyFill="1"/>
    <xf numFmtId="0" fontId="15" fillId="0" borderId="0" xfId="1" applyFont="1" applyAlignment="1">
      <alignment horizontal="center"/>
    </xf>
    <xf numFmtId="0" fontId="12" fillId="4" borderId="0" xfId="1" applyNumberFormat="1" applyFont="1" applyFill="1" applyBorder="1" applyAlignment="1">
      <alignment horizontal="right" vertical="center"/>
    </xf>
    <xf numFmtId="0" fontId="12" fillId="4" borderId="0" xfId="1" applyNumberFormat="1" applyFont="1" applyFill="1" applyBorder="1" applyAlignment="1">
      <alignment horizontal="left" vertical="center"/>
    </xf>
    <xf numFmtId="0" fontId="14" fillId="7" borderId="0" xfId="1" applyNumberFormat="1" applyFont="1" applyFill="1" applyBorder="1" applyAlignment="1">
      <alignment horizont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>
      <alignment horizontal="center" vertical="center"/>
    </xf>
    <xf numFmtId="0" fontId="2" fillId="2" borderId="24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17" xfId="1" applyNumberFormat="1" applyFont="1" applyFill="1" applyBorder="1" applyAlignment="1">
      <alignment horizontal="center" vertical="center"/>
    </xf>
    <xf numFmtId="2" fontId="12" fillId="4" borderId="44" xfId="1" applyNumberFormat="1" applyFont="1" applyFill="1" applyBorder="1" applyAlignment="1">
      <alignment horizontal="right" vertical="center"/>
    </xf>
    <xf numFmtId="0" fontId="12" fillId="4" borderId="44" xfId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o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آمار 94"/>
      <sheetName val="فروردین"/>
      <sheetName val="اردیبهشت "/>
      <sheetName val="خرداد"/>
      <sheetName val="تیر"/>
      <sheetName val="مرداد "/>
      <sheetName val="شهریور"/>
      <sheetName val="مهر"/>
      <sheetName val="آبان"/>
      <sheetName val="آذر"/>
      <sheetName val="دی"/>
      <sheetName val="بهمن "/>
      <sheetName val="اسفند"/>
      <sheetName val="صادرات 94"/>
    </sheetNames>
    <sheetDataSet>
      <sheetData sheetId="0">
        <row r="4">
          <cell r="A4">
            <v>31675</v>
          </cell>
          <cell r="B4">
            <v>440769</v>
          </cell>
          <cell r="C4">
            <v>93794</v>
          </cell>
          <cell r="D4">
            <v>112724</v>
          </cell>
          <cell r="E4">
            <v>190951</v>
          </cell>
          <cell r="F4">
            <v>0</v>
          </cell>
        </row>
        <row r="5">
          <cell r="A5">
            <v>32013.21</v>
          </cell>
          <cell r="B5">
            <v>299715.42</v>
          </cell>
          <cell r="C5">
            <v>23399.65</v>
          </cell>
          <cell r="D5">
            <v>48827.649999999994</v>
          </cell>
          <cell r="E5">
            <v>26734.75</v>
          </cell>
          <cell r="F5">
            <v>0</v>
          </cell>
        </row>
        <row r="6">
          <cell r="A6">
            <v>8156</v>
          </cell>
          <cell r="B6">
            <v>150110</v>
          </cell>
          <cell r="C6">
            <v>66722</v>
          </cell>
          <cell r="D6">
            <v>26595</v>
          </cell>
          <cell r="E6">
            <v>95884</v>
          </cell>
          <cell r="F6">
            <v>99340</v>
          </cell>
        </row>
        <row r="7">
          <cell r="A7">
            <v>21921</v>
          </cell>
          <cell r="B7">
            <v>264638</v>
          </cell>
          <cell r="C7">
            <v>27310.3</v>
          </cell>
          <cell r="D7">
            <v>28681.56</v>
          </cell>
          <cell r="E7">
            <v>56934</v>
          </cell>
          <cell r="F7">
            <v>70836</v>
          </cell>
        </row>
        <row r="8">
          <cell r="A8">
            <v>46050</v>
          </cell>
          <cell r="B8">
            <v>280137</v>
          </cell>
          <cell r="C8">
            <v>98423</v>
          </cell>
          <cell r="D8">
            <v>83377</v>
          </cell>
          <cell r="E8">
            <v>194809</v>
          </cell>
          <cell r="F8">
            <v>116472</v>
          </cell>
        </row>
        <row r="9">
          <cell r="A9">
            <v>5747</v>
          </cell>
          <cell r="B9">
            <v>100888</v>
          </cell>
          <cell r="C9">
            <v>13322</v>
          </cell>
          <cell r="D9">
            <v>13003</v>
          </cell>
          <cell r="E9">
            <v>17520</v>
          </cell>
          <cell r="F9">
            <v>0</v>
          </cell>
        </row>
        <row r="10">
          <cell r="A10">
            <v>7953</v>
          </cell>
          <cell r="B10">
            <v>118508</v>
          </cell>
          <cell r="C10">
            <v>40477</v>
          </cell>
          <cell r="D10">
            <v>15000</v>
          </cell>
          <cell r="E10">
            <v>59145</v>
          </cell>
          <cell r="F10">
            <v>0</v>
          </cell>
        </row>
        <row r="11">
          <cell r="A11">
            <v>8810</v>
          </cell>
          <cell r="B11">
            <v>59424</v>
          </cell>
          <cell r="C11">
            <v>26296</v>
          </cell>
          <cell r="D11">
            <v>19347</v>
          </cell>
          <cell r="E11">
            <v>43949</v>
          </cell>
          <cell r="F11">
            <v>66003</v>
          </cell>
        </row>
        <row r="12">
          <cell r="A12">
            <v>23220</v>
          </cell>
          <cell r="B12">
            <v>402709</v>
          </cell>
          <cell r="C12">
            <v>96388</v>
          </cell>
          <cell r="D12">
            <v>90730</v>
          </cell>
          <cell r="E12">
            <v>187700</v>
          </cell>
          <cell r="F12">
            <v>236000</v>
          </cell>
        </row>
        <row r="13">
          <cell r="A13">
            <v>12417.61</v>
          </cell>
          <cell r="B13">
            <v>259777.76199999999</v>
          </cell>
          <cell r="C13">
            <v>27137</v>
          </cell>
          <cell r="D13">
            <v>51908</v>
          </cell>
          <cell r="E13">
            <v>68381</v>
          </cell>
          <cell r="F13">
            <v>93254</v>
          </cell>
        </row>
        <row r="14">
          <cell r="A14">
            <v>28467</v>
          </cell>
          <cell r="B14">
            <v>222962</v>
          </cell>
          <cell r="C14">
            <v>58710</v>
          </cell>
          <cell r="D14">
            <v>40201</v>
          </cell>
          <cell r="E14">
            <v>113634</v>
          </cell>
          <cell r="F14">
            <v>142210</v>
          </cell>
        </row>
        <row r="15">
          <cell r="A15">
            <v>27555</v>
          </cell>
          <cell r="B15">
            <v>67276</v>
          </cell>
          <cell r="C15">
            <v>58735.519999999997</v>
          </cell>
          <cell r="D15">
            <v>55153.96</v>
          </cell>
          <cell r="E15">
            <v>115015</v>
          </cell>
          <cell r="F15">
            <v>23270</v>
          </cell>
        </row>
        <row r="16">
          <cell r="A16">
            <v>23834</v>
          </cell>
          <cell r="B16">
            <v>189570</v>
          </cell>
          <cell r="C16">
            <v>17103.509999999998</v>
          </cell>
          <cell r="D16">
            <v>22884.86</v>
          </cell>
          <cell r="E16">
            <v>71113</v>
          </cell>
          <cell r="F16">
            <v>101750</v>
          </cell>
        </row>
        <row r="17">
          <cell r="A17">
            <v>3481</v>
          </cell>
          <cell r="B17">
            <v>115335</v>
          </cell>
          <cell r="C17">
            <v>29452</v>
          </cell>
          <cell r="D17">
            <v>21457.17</v>
          </cell>
          <cell r="E17">
            <v>44060</v>
          </cell>
          <cell r="F17">
            <v>48794</v>
          </cell>
        </row>
        <row r="18">
          <cell r="A18">
            <v>16028</v>
          </cell>
          <cell r="B18">
            <v>180840</v>
          </cell>
          <cell r="C18">
            <v>57766</v>
          </cell>
          <cell r="D18">
            <v>29046</v>
          </cell>
          <cell r="E18">
            <v>88220</v>
          </cell>
          <cell r="F18">
            <v>92400</v>
          </cell>
        </row>
        <row r="19">
          <cell r="A19">
            <v>49552</v>
          </cell>
          <cell r="B19">
            <v>667372</v>
          </cell>
          <cell r="C19">
            <v>69160</v>
          </cell>
          <cell r="D19">
            <v>83213</v>
          </cell>
          <cell r="E19">
            <v>154590</v>
          </cell>
          <cell r="F19">
            <v>207910</v>
          </cell>
        </row>
        <row r="20">
          <cell r="A20">
            <v>1417.3019999999999</v>
          </cell>
          <cell r="B20">
            <v>27807.15</v>
          </cell>
          <cell r="C20">
            <v>2776</v>
          </cell>
          <cell r="D20">
            <v>13300</v>
          </cell>
          <cell r="E20">
            <v>2699</v>
          </cell>
          <cell r="F20">
            <v>0</v>
          </cell>
        </row>
        <row r="21">
          <cell r="A21">
            <v>3014.819</v>
          </cell>
          <cell r="B21">
            <v>8684.6299999999992</v>
          </cell>
          <cell r="C21">
            <v>23582.059000000001</v>
          </cell>
          <cell r="D21">
            <v>4382.0200000000004</v>
          </cell>
          <cell r="E21">
            <v>28994</v>
          </cell>
          <cell r="F21">
            <v>26189</v>
          </cell>
        </row>
        <row r="22">
          <cell r="A22">
            <v>27381</v>
          </cell>
          <cell r="B22">
            <v>175032</v>
          </cell>
          <cell r="C22">
            <v>34033.19</v>
          </cell>
          <cell r="D22">
            <v>20472.8</v>
          </cell>
          <cell r="E22">
            <v>60235</v>
          </cell>
          <cell r="F22">
            <v>39381</v>
          </cell>
        </row>
        <row r="23">
          <cell r="A23">
            <v>3976</v>
          </cell>
          <cell r="B23">
            <v>59529</v>
          </cell>
          <cell r="C23">
            <v>4159</v>
          </cell>
          <cell r="D23">
            <v>14627</v>
          </cell>
          <cell r="E23">
            <v>18484</v>
          </cell>
          <cell r="F23">
            <v>16460</v>
          </cell>
        </row>
        <row r="24">
          <cell r="A24">
            <v>1523</v>
          </cell>
          <cell r="B24">
            <v>48393</v>
          </cell>
          <cell r="C24">
            <v>5710</v>
          </cell>
          <cell r="D24">
            <v>0</v>
          </cell>
          <cell r="E24">
            <v>9624</v>
          </cell>
          <cell r="F24">
            <v>8427</v>
          </cell>
        </row>
        <row r="25">
          <cell r="A25">
            <v>25580</v>
          </cell>
          <cell r="B25">
            <v>417780</v>
          </cell>
          <cell r="C25">
            <v>29381</v>
          </cell>
          <cell r="D25">
            <v>5804</v>
          </cell>
          <cell r="E25">
            <v>63666</v>
          </cell>
          <cell r="F25">
            <v>97099</v>
          </cell>
        </row>
        <row r="26">
          <cell r="A26">
            <v>25002</v>
          </cell>
          <cell r="B26">
            <v>160503</v>
          </cell>
          <cell r="C26">
            <v>37956</v>
          </cell>
          <cell r="D26">
            <v>21194</v>
          </cell>
          <cell r="E26">
            <v>75429</v>
          </cell>
          <cell r="F26">
            <v>73690</v>
          </cell>
        </row>
        <row r="27">
          <cell r="A27">
            <v>21175</v>
          </cell>
          <cell r="B27">
            <v>437966</v>
          </cell>
          <cell r="C27">
            <v>51526</v>
          </cell>
          <cell r="D27">
            <v>56055</v>
          </cell>
          <cell r="E27">
            <v>101183</v>
          </cell>
          <cell r="F27">
            <v>187352</v>
          </cell>
        </row>
        <row r="28">
          <cell r="A28">
            <v>36818</v>
          </cell>
          <cell r="B28">
            <v>439541</v>
          </cell>
          <cell r="C28">
            <v>56908</v>
          </cell>
          <cell r="D28">
            <v>51244</v>
          </cell>
          <cell r="E28">
            <v>123860</v>
          </cell>
          <cell r="F28">
            <v>30210</v>
          </cell>
        </row>
        <row r="29">
          <cell r="A29">
            <v>16646</v>
          </cell>
          <cell r="B29">
            <v>219880</v>
          </cell>
          <cell r="C29">
            <v>16184</v>
          </cell>
          <cell r="D29">
            <v>20044</v>
          </cell>
          <cell r="E29">
            <v>72140</v>
          </cell>
          <cell r="F29">
            <v>58949</v>
          </cell>
        </row>
        <row r="30">
          <cell r="A30">
            <v>19984</v>
          </cell>
          <cell r="B30">
            <v>205116</v>
          </cell>
          <cell r="C30">
            <v>53585</v>
          </cell>
          <cell r="D30">
            <v>32926</v>
          </cell>
          <cell r="E30">
            <v>88441</v>
          </cell>
          <cell r="F30">
            <v>82369</v>
          </cell>
        </row>
        <row r="31">
          <cell r="A31">
            <v>3379</v>
          </cell>
          <cell r="B31">
            <v>70433</v>
          </cell>
          <cell r="C31">
            <v>16810.8</v>
          </cell>
          <cell r="D31">
            <v>515.26</v>
          </cell>
          <cell r="E31">
            <v>20802</v>
          </cell>
          <cell r="F31">
            <v>0</v>
          </cell>
        </row>
        <row r="32">
          <cell r="A32">
            <v>5534</v>
          </cell>
          <cell r="B32">
            <v>43416</v>
          </cell>
          <cell r="C32">
            <v>9252</v>
          </cell>
          <cell r="D32">
            <v>602</v>
          </cell>
          <cell r="E32">
            <v>14756</v>
          </cell>
          <cell r="F32">
            <v>13185</v>
          </cell>
        </row>
        <row r="33">
          <cell r="A33">
            <v>24102</v>
          </cell>
          <cell r="B33">
            <v>165894</v>
          </cell>
          <cell r="C33">
            <v>87502.22</v>
          </cell>
          <cell r="D33">
            <v>70157.86</v>
          </cell>
          <cell r="E33">
            <v>170464</v>
          </cell>
          <cell r="F33">
            <v>167857</v>
          </cell>
        </row>
        <row r="34">
          <cell r="A34">
            <v>21150</v>
          </cell>
          <cell r="B34">
            <v>423029</v>
          </cell>
          <cell r="C34">
            <v>36167.56</v>
          </cell>
          <cell r="D34">
            <v>84095.679999999993</v>
          </cell>
          <cell r="E34">
            <v>131746</v>
          </cell>
          <cell r="F34">
            <v>92594</v>
          </cell>
        </row>
        <row r="35">
          <cell r="A35">
            <v>10145.74</v>
          </cell>
          <cell r="B35">
            <v>122664</v>
          </cell>
          <cell r="C35">
            <v>16514.22</v>
          </cell>
          <cell r="D35">
            <v>35313.33</v>
          </cell>
          <cell r="E35">
            <v>49376</v>
          </cell>
          <cell r="F35">
            <v>81181</v>
          </cell>
        </row>
        <row r="36">
          <cell r="A36">
            <v>1619.19</v>
          </cell>
          <cell r="B36">
            <v>33988.74</v>
          </cell>
          <cell r="C36">
            <v>8720</v>
          </cell>
          <cell r="D36">
            <v>69.38</v>
          </cell>
          <cell r="E36">
            <v>11470.4</v>
          </cell>
          <cell r="F36">
            <v>11772</v>
          </cell>
        </row>
        <row r="37">
          <cell r="A37">
            <v>29606</v>
          </cell>
          <cell r="B37">
            <v>203731</v>
          </cell>
          <cell r="C37">
            <v>39895</v>
          </cell>
          <cell r="D37">
            <v>75449</v>
          </cell>
          <cell r="E37">
            <v>124007</v>
          </cell>
          <cell r="F37">
            <v>61729</v>
          </cell>
        </row>
        <row r="38">
          <cell r="A38">
            <v>6586.14</v>
          </cell>
          <cell r="B38">
            <v>22570.68</v>
          </cell>
          <cell r="C38">
            <v>8244.15</v>
          </cell>
          <cell r="D38">
            <v>2869.16</v>
          </cell>
          <cell r="E38">
            <v>12610.92</v>
          </cell>
          <cell r="F38">
            <v>12656.67</v>
          </cell>
        </row>
        <row r="39">
          <cell r="A39">
            <v>8948</v>
          </cell>
          <cell r="B39">
            <v>159154</v>
          </cell>
          <cell r="C39">
            <v>38482</v>
          </cell>
          <cell r="D39">
            <v>39895</v>
          </cell>
          <cell r="E39">
            <v>88511</v>
          </cell>
          <cell r="F39">
            <v>93127</v>
          </cell>
        </row>
        <row r="40">
          <cell r="A40">
            <v>4081</v>
          </cell>
          <cell r="B40">
            <v>329374</v>
          </cell>
          <cell r="C40">
            <v>31441</v>
          </cell>
          <cell r="D40">
            <v>41364</v>
          </cell>
          <cell r="E40">
            <v>61288</v>
          </cell>
          <cell r="F40">
            <v>46586</v>
          </cell>
        </row>
        <row r="41">
          <cell r="A41">
            <v>2287</v>
          </cell>
          <cell r="B41">
            <v>1645</v>
          </cell>
          <cell r="C41">
            <v>23973</v>
          </cell>
          <cell r="D41">
            <v>0</v>
          </cell>
          <cell r="E41">
            <v>14606</v>
          </cell>
          <cell r="F41">
            <v>13005</v>
          </cell>
        </row>
        <row r="42">
          <cell r="A42">
            <v>3258.3</v>
          </cell>
          <cell r="B42">
            <v>22172.73</v>
          </cell>
          <cell r="C42">
            <v>5089.92</v>
          </cell>
          <cell r="D42">
            <v>20626.5</v>
          </cell>
          <cell r="E42">
            <v>23764</v>
          </cell>
          <cell r="F42">
            <v>25223</v>
          </cell>
        </row>
        <row r="43">
          <cell r="A43">
            <v>6822</v>
          </cell>
          <cell r="B43">
            <v>344821</v>
          </cell>
          <cell r="C43">
            <v>38678</v>
          </cell>
          <cell r="D43">
            <v>25482</v>
          </cell>
          <cell r="E43">
            <v>57184</v>
          </cell>
          <cell r="F43">
            <v>56881</v>
          </cell>
        </row>
        <row r="44">
          <cell r="A44">
            <v>10994.42</v>
          </cell>
          <cell r="B44">
            <v>98814.6</v>
          </cell>
          <cell r="C44">
            <v>6672.12</v>
          </cell>
          <cell r="D44">
            <v>26828.82</v>
          </cell>
          <cell r="E44">
            <v>32836</v>
          </cell>
          <cell r="F44">
            <v>35840</v>
          </cell>
        </row>
        <row r="45">
          <cell r="A45">
            <v>19190.781999999999</v>
          </cell>
          <cell r="B45">
            <v>344537.49</v>
          </cell>
          <cell r="C45">
            <v>37962.720000000001</v>
          </cell>
          <cell r="D45">
            <v>49255.61</v>
          </cell>
          <cell r="E45">
            <v>89216.960000000006</v>
          </cell>
          <cell r="F45">
            <v>102328.789</v>
          </cell>
        </row>
        <row r="46">
          <cell r="A46">
            <v>6638</v>
          </cell>
          <cell r="B46">
            <v>27355</v>
          </cell>
          <cell r="C46">
            <v>34396</v>
          </cell>
          <cell r="D46">
            <v>16865</v>
          </cell>
          <cell r="E46">
            <v>50220</v>
          </cell>
          <cell r="F46">
            <v>0</v>
          </cell>
        </row>
        <row r="47">
          <cell r="A47">
            <v>24315</v>
          </cell>
          <cell r="B47">
            <v>203143</v>
          </cell>
          <cell r="C47">
            <v>18002.02</v>
          </cell>
          <cell r="D47">
            <v>48722.92</v>
          </cell>
          <cell r="E47">
            <v>68829</v>
          </cell>
          <cell r="F47">
            <v>81977</v>
          </cell>
        </row>
        <row r="48">
          <cell r="A48">
            <v>8380.58</v>
          </cell>
          <cell r="B48">
            <v>37036.699999999997</v>
          </cell>
          <cell r="C48">
            <v>4692</v>
          </cell>
          <cell r="D48">
            <v>379</v>
          </cell>
          <cell r="E48">
            <v>8824.44</v>
          </cell>
          <cell r="F48">
            <v>9151.6299999999992</v>
          </cell>
        </row>
        <row r="49">
          <cell r="A49">
            <v>41646</v>
          </cell>
          <cell r="B49">
            <v>307597</v>
          </cell>
          <cell r="C49">
            <v>58846.8</v>
          </cell>
          <cell r="D49">
            <v>51941.73</v>
          </cell>
          <cell r="E49">
            <v>116632</v>
          </cell>
          <cell r="F49">
            <v>0</v>
          </cell>
        </row>
        <row r="50">
          <cell r="A50">
            <v>12592</v>
          </cell>
          <cell r="B50">
            <v>202909</v>
          </cell>
          <cell r="C50">
            <v>30424.86</v>
          </cell>
          <cell r="D50">
            <v>36112.1</v>
          </cell>
          <cell r="E50">
            <v>61715</v>
          </cell>
          <cell r="F50">
            <v>75154</v>
          </cell>
        </row>
        <row r="51">
          <cell r="A51">
            <v>3359.86</v>
          </cell>
          <cell r="B51">
            <v>351031.79</v>
          </cell>
          <cell r="C51">
            <v>23020.92</v>
          </cell>
          <cell r="D51">
            <v>36533.22</v>
          </cell>
          <cell r="E51">
            <v>52104</v>
          </cell>
          <cell r="F51">
            <v>0</v>
          </cell>
        </row>
        <row r="52">
          <cell r="A52">
            <v>30942</v>
          </cell>
          <cell r="B52">
            <v>177248</v>
          </cell>
          <cell r="C52">
            <v>19993</v>
          </cell>
          <cell r="D52">
            <v>62171</v>
          </cell>
          <cell r="E52">
            <v>92594</v>
          </cell>
          <cell r="F52">
            <v>55131</v>
          </cell>
        </row>
        <row r="53">
          <cell r="A53">
            <v>15368</v>
          </cell>
          <cell r="B53">
            <v>519658</v>
          </cell>
          <cell r="C53">
            <v>39686</v>
          </cell>
          <cell r="D53">
            <v>16373</v>
          </cell>
          <cell r="E53">
            <v>58987</v>
          </cell>
          <cell r="F53">
            <v>0</v>
          </cell>
        </row>
        <row r="54">
          <cell r="A54">
            <v>4859</v>
          </cell>
          <cell r="B54">
            <v>224931</v>
          </cell>
          <cell r="C54">
            <v>27049</v>
          </cell>
          <cell r="D54">
            <v>62297</v>
          </cell>
          <cell r="E54">
            <v>83355</v>
          </cell>
          <cell r="F54">
            <v>77711</v>
          </cell>
        </row>
        <row r="55">
          <cell r="A55">
            <v>6353</v>
          </cell>
          <cell r="B55">
            <v>4275</v>
          </cell>
          <cell r="C55">
            <v>10441</v>
          </cell>
          <cell r="D55">
            <v>40997</v>
          </cell>
          <cell r="E55">
            <v>54440</v>
          </cell>
          <cell r="F55">
            <v>0</v>
          </cell>
        </row>
        <row r="56">
          <cell r="A56">
            <v>22867.43</v>
          </cell>
          <cell r="B56">
            <v>279853.94</v>
          </cell>
          <cell r="C56">
            <v>15727.9</v>
          </cell>
          <cell r="D56">
            <v>16530.12</v>
          </cell>
          <cell r="E56">
            <v>55642</v>
          </cell>
          <cell r="F56">
            <v>148766.51999999999</v>
          </cell>
        </row>
        <row r="57">
          <cell r="A57">
            <v>13680</v>
          </cell>
          <cell r="B57">
            <v>106043</v>
          </cell>
          <cell r="C57">
            <v>34693</v>
          </cell>
          <cell r="D57">
            <v>13542</v>
          </cell>
          <cell r="E57">
            <v>72168</v>
          </cell>
          <cell r="F57">
            <v>49258</v>
          </cell>
        </row>
        <row r="58">
          <cell r="A58">
            <v>11271</v>
          </cell>
          <cell r="B58">
            <v>231483</v>
          </cell>
          <cell r="C58">
            <v>20739</v>
          </cell>
          <cell r="D58">
            <v>35195</v>
          </cell>
          <cell r="E58">
            <v>56293.919999999998</v>
          </cell>
          <cell r="F58">
            <v>0</v>
          </cell>
        </row>
        <row r="59">
          <cell r="A59">
            <v>6436</v>
          </cell>
          <cell r="B59">
            <v>40577</v>
          </cell>
          <cell r="C59">
            <v>8227</v>
          </cell>
          <cell r="D59">
            <v>2959</v>
          </cell>
          <cell r="E59">
            <v>12040</v>
          </cell>
          <cell r="F59">
            <v>18001</v>
          </cell>
        </row>
        <row r="60">
          <cell r="A60">
            <v>17190</v>
          </cell>
          <cell r="B60">
            <v>688658</v>
          </cell>
          <cell r="C60">
            <v>29220</v>
          </cell>
          <cell r="D60">
            <v>11449</v>
          </cell>
          <cell r="E60">
            <v>100969</v>
          </cell>
          <cell r="F60">
            <v>95667</v>
          </cell>
        </row>
        <row r="61">
          <cell r="A61">
            <v>2769</v>
          </cell>
          <cell r="B61">
            <v>23532</v>
          </cell>
          <cell r="C61">
            <v>33307.839999999997</v>
          </cell>
          <cell r="D61">
            <v>29038.59</v>
          </cell>
          <cell r="E61">
            <v>58100</v>
          </cell>
          <cell r="F61">
            <v>0</v>
          </cell>
        </row>
        <row r="62">
          <cell r="A62">
            <v>17522</v>
          </cell>
          <cell r="B62">
            <v>262578</v>
          </cell>
          <cell r="C62">
            <v>48800.5</v>
          </cell>
          <cell r="D62">
            <v>28984.720000000001</v>
          </cell>
          <cell r="E62">
            <v>78784</v>
          </cell>
          <cell r="F62">
            <v>16477</v>
          </cell>
        </row>
        <row r="63">
          <cell r="A63">
            <v>8868</v>
          </cell>
          <cell r="B63">
            <v>294758</v>
          </cell>
          <cell r="C63">
            <v>21537</v>
          </cell>
          <cell r="D63">
            <v>10088</v>
          </cell>
          <cell r="E63">
            <v>40911</v>
          </cell>
          <cell r="F63">
            <v>76706</v>
          </cell>
        </row>
        <row r="64">
          <cell r="A64">
            <v>34569</v>
          </cell>
          <cell r="B64">
            <v>242017</v>
          </cell>
          <cell r="C64">
            <v>17119</v>
          </cell>
          <cell r="D64">
            <v>15987</v>
          </cell>
          <cell r="E64">
            <v>140230</v>
          </cell>
          <cell r="F64">
            <v>137682</v>
          </cell>
        </row>
        <row r="65">
          <cell r="A65">
            <v>12183</v>
          </cell>
          <cell r="B65">
            <v>492505</v>
          </cell>
          <cell r="C65">
            <v>41159</v>
          </cell>
          <cell r="D65">
            <v>17716</v>
          </cell>
          <cell r="E65">
            <v>67188</v>
          </cell>
          <cell r="F65">
            <v>93689</v>
          </cell>
        </row>
        <row r="66">
          <cell r="A66">
            <v>9597</v>
          </cell>
          <cell r="B66">
            <v>120033</v>
          </cell>
          <cell r="C66">
            <v>37500</v>
          </cell>
          <cell r="D66">
            <v>48300</v>
          </cell>
          <cell r="E66">
            <v>80890</v>
          </cell>
          <cell r="F66">
            <v>112844</v>
          </cell>
        </row>
        <row r="67">
          <cell r="A67">
            <v>20770.599999999999</v>
          </cell>
          <cell r="B67">
            <v>159295.9</v>
          </cell>
          <cell r="C67">
            <v>16910.53</v>
          </cell>
          <cell r="D67">
            <v>32267.599999999999</v>
          </cell>
          <cell r="E67">
            <v>127346</v>
          </cell>
          <cell r="F67">
            <v>120111.3</v>
          </cell>
        </row>
        <row r="68">
          <cell r="A68">
            <v>19195</v>
          </cell>
          <cell r="B68">
            <v>154082</v>
          </cell>
          <cell r="C68">
            <v>52074.53</v>
          </cell>
          <cell r="D68">
            <v>22172.95</v>
          </cell>
          <cell r="E68">
            <v>67043</v>
          </cell>
          <cell r="F68">
            <v>63646</v>
          </cell>
        </row>
        <row r="69">
          <cell r="A69">
            <v>16700</v>
          </cell>
          <cell r="B69">
            <v>90883.98</v>
          </cell>
          <cell r="C69">
            <v>28320.3</v>
          </cell>
          <cell r="D69">
            <v>16075.55</v>
          </cell>
          <cell r="E69">
            <v>70706.3</v>
          </cell>
          <cell r="F69">
            <v>30263.64</v>
          </cell>
        </row>
        <row r="70">
          <cell r="A70">
            <v>24330</v>
          </cell>
          <cell r="B70">
            <v>225578</v>
          </cell>
          <cell r="C70">
            <v>33799</v>
          </cell>
          <cell r="D70">
            <v>29888</v>
          </cell>
          <cell r="E70">
            <v>69808</v>
          </cell>
          <cell r="F70">
            <v>1975</v>
          </cell>
        </row>
        <row r="71">
          <cell r="A71">
            <v>939</v>
          </cell>
          <cell r="B71">
            <v>24746</v>
          </cell>
          <cell r="C71">
            <v>111.39</v>
          </cell>
          <cell r="D71">
            <v>6531.35</v>
          </cell>
          <cell r="E71">
            <v>1545</v>
          </cell>
          <cell r="F71">
            <v>6875</v>
          </cell>
        </row>
        <row r="72">
          <cell r="A72">
            <v>20936</v>
          </cell>
          <cell r="B72">
            <v>126600</v>
          </cell>
          <cell r="C72">
            <v>51567</v>
          </cell>
          <cell r="D72">
            <v>37359</v>
          </cell>
          <cell r="E72">
            <v>99032</v>
          </cell>
          <cell r="F72">
            <v>88771</v>
          </cell>
        </row>
        <row r="73">
          <cell r="A73">
            <v>7550</v>
          </cell>
          <cell r="B73">
            <v>42204</v>
          </cell>
          <cell r="C73">
            <v>10140</v>
          </cell>
          <cell r="D73">
            <v>500</v>
          </cell>
          <cell r="E73">
            <v>13712</v>
          </cell>
          <cell r="F73">
            <v>18061</v>
          </cell>
        </row>
        <row r="74">
          <cell r="A74">
            <v>0</v>
          </cell>
          <cell r="B74">
            <v>0</v>
          </cell>
          <cell r="C74">
            <v>3580.5</v>
          </cell>
          <cell r="D74">
            <v>2416.84</v>
          </cell>
          <cell r="E74">
            <v>1469</v>
          </cell>
          <cell r="F74">
            <v>0</v>
          </cell>
        </row>
        <row r="75">
          <cell r="A75">
            <v>1852</v>
          </cell>
          <cell r="B75">
            <v>7935</v>
          </cell>
          <cell r="C75">
            <v>1333</v>
          </cell>
          <cell r="D75">
            <v>1709</v>
          </cell>
          <cell r="E75">
            <v>3419</v>
          </cell>
          <cell r="F7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1722464</v>
          </cell>
          <cell r="J4">
            <v>1720032</v>
          </cell>
          <cell r="L4">
            <v>2640000</v>
          </cell>
          <cell r="N4">
            <v>1633030</v>
          </cell>
          <cell r="P4">
            <v>3059800</v>
          </cell>
        </row>
        <row r="5">
          <cell r="C5">
            <v>1144904.02</v>
          </cell>
          <cell r="J5">
            <v>1134689.2999999998</v>
          </cell>
          <cell r="L5">
            <v>1796000</v>
          </cell>
          <cell r="N5">
            <v>999687.04999999993</v>
          </cell>
          <cell r="P5">
            <v>1490000</v>
          </cell>
        </row>
        <row r="6">
          <cell r="C6">
            <v>788284.5</v>
          </cell>
          <cell r="J6">
            <v>784362</v>
          </cell>
          <cell r="L6">
            <v>973160</v>
          </cell>
          <cell r="N6">
            <v>686610</v>
          </cell>
          <cell r="P6">
            <v>909625</v>
          </cell>
        </row>
        <row r="7">
          <cell r="C7">
            <v>616542.75</v>
          </cell>
          <cell r="J7">
            <v>619921</v>
          </cell>
          <cell r="L7">
            <v>829365</v>
          </cell>
          <cell r="N7">
            <v>712508</v>
          </cell>
          <cell r="P7">
            <v>752000</v>
          </cell>
        </row>
        <row r="8">
          <cell r="C8">
            <v>1826994</v>
          </cell>
          <cell r="J8">
            <v>1828817</v>
          </cell>
          <cell r="L8">
            <v>2761076</v>
          </cell>
          <cell r="N8">
            <v>1759364</v>
          </cell>
          <cell r="P8">
            <v>2567774</v>
          </cell>
        </row>
        <row r="9">
          <cell r="C9">
            <v>231038</v>
          </cell>
          <cell r="J9">
            <v>227995</v>
          </cell>
          <cell r="L9">
            <v>517448</v>
          </cell>
          <cell r="N9">
            <v>238939</v>
          </cell>
          <cell r="P9">
            <v>500016</v>
          </cell>
        </row>
        <row r="10">
          <cell r="C10">
            <v>627305</v>
          </cell>
          <cell r="J10">
            <v>611201</v>
          </cell>
          <cell r="L10">
            <v>948754</v>
          </cell>
          <cell r="N10">
            <v>533689</v>
          </cell>
          <cell r="P10">
            <v>890850</v>
          </cell>
        </row>
        <row r="11">
          <cell r="C11">
            <v>542194</v>
          </cell>
          <cell r="J11">
            <v>525916</v>
          </cell>
          <cell r="L11">
            <v>870000</v>
          </cell>
          <cell r="N11">
            <v>360636</v>
          </cell>
          <cell r="P11">
            <v>957000</v>
          </cell>
        </row>
        <row r="12">
          <cell r="C12">
            <v>1907609</v>
          </cell>
          <cell r="J12">
            <v>1869800</v>
          </cell>
          <cell r="L12">
            <v>2321200</v>
          </cell>
          <cell r="N12">
            <v>2182468</v>
          </cell>
          <cell r="P12">
            <v>2521250</v>
          </cell>
        </row>
        <row r="13">
          <cell r="C13">
            <v>838815.5</v>
          </cell>
          <cell r="J13">
            <v>853329</v>
          </cell>
          <cell r="L13">
            <v>990000</v>
          </cell>
          <cell r="N13">
            <v>818597</v>
          </cell>
          <cell r="P13">
            <v>918000</v>
          </cell>
        </row>
        <row r="14">
          <cell r="C14">
            <v>1440567</v>
          </cell>
          <cell r="J14">
            <v>1451468</v>
          </cell>
          <cell r="L14">
            <v>1817763</v>
          </cell>
          <cell r="N14">
            <v>1402697</v>
          </cell>
          <cell r="P14">
            <v>1770000</v>
          </cell>
        </row>
        <row r="15">
          <cell r="C15">
            <v>1447687.6800000002</v>
          </cell>
          <cell r="J15">
            <v>1437075</v>
          </cell>
          <cell r="L15">
            <v>2011000</v>
          </cell>
          <cell r="N15">
            <v>1254170</v>
          </cell>
          <cell r="P15">
            <v>1928000</v>
          </cell>
        </row>
        <row r="16">
          <cell r="C16">
            <v>957430.55999999994</v>
          </cell>
          <cell r="J16">
            <v>974989</v>
          </cell>
          <cell r="L16">
            <v>1055500</v>
          </cell>
          <cell r="N16">
            <v>958219</v>
          </cell>
          <cell r="P16">
            <v>990000</v>
          </cell>
        </row>
        <row r="17">
          <cell r="C17">
            <v>569658.47999999986</v>
          </cell>
          <cell r="J17">
            <v>570827</v>
          </cell>
          <cell r="L17">
            <v>745000</v>
          </cell>
          <cell r="N17">
            <v>530500</v>
          </cell>
          <cell r="P17">
            <v>540500</v>
          </cell>
        </row>
        <row r="18">
          <cell r="C18">
            <v>964204.48</v>
          </cell>
          <cell r="J18">
            <v>976380</v>
          </cell>
          <cell r="L18">
            <v>919620</v>
          </cell>
          <cell r="N18">
            <v>998600</v>
          </cell>
          <cell r="P18">
            <v>913010</v>
          </cell>
        </row>
        <row r="19">
          <cell r="C19">
            <v>1432738.3599999999</v>
          </cell>
          <cell r="J19">
            <v>1437470</v>
          </cell>
          <cell r="L19">
            <v>2408751</v>
          </cell>
          <cell r="N19">
            <v>1478665</v>
          </cell>
          <cell r="P19">
            <v>2171100</v>
          </cell>
        </row>
        <row r="20">
          <cell r="C20">
            <v>23031.88</v>
          </cell>
          <cell r="J20">
            <v>24010</v>
          </cell>
          <cell r="L20">
            <v>45060</v>
          </cell>
          <cell r="N20">
            <v>604</v>
          </cell>
          <cell r="P20">
            <v>43500</v>
          </cell>
        </row>
        <row r="21">
          <cell r="C21">
            <v>253427.3</v>
          </cell>
          <cell r="J21">
            <v>256917</v>
          </cell>
          <cell r="L21">
            <v>400500</v>
          </cell>
          <cell r="N21">
            <v>148176</v>
          </cell>
          <cell r="P21">
            <v>279000</v>
          </cell>
        </row>
        <row r="22">
          <cell r="C22">
            <v>673274.17999999993</v>
          </cell>
          <cell r="J22">
            <v>668644</v>
          </cell>
          <cell r="L22">
            <v>900000</v>
          </cell>
          <cell r="N22">
            <v>579922</v>
          </cell>
          <cell r="P22">
            <v>874720</v>
          </cell>
        </row>
        <row r="23">
          <cell r="C23">
            <v>212203</v>
          </cell>
          <cell r="J23">
            <v>215845</v>
          </cell>
          <cell r="L23">
            <v>267000</v>
          </cell>
          <cell r="N23">
            <v>218965</v>
          </cell>
          <cell r="P23">
            <v>256000</v>
          </cell>
        </row>
        <row r="24">
          <cell r="C24">
            <v>62339</v>
          </cell>
          <cell r="J24">
            <v>61678</v>
          </cell>
          <cell r="L24">
            <v>82500</v>
          </cell>
          <cell r="N24">
            <v>66798.289999999994</v>
          </cell>
          <cell r="P24">
            <v>79334</v>
          </cell>
        </row>
        <row r="25">
          <cell r="C25">
            <v>1069287</v>
          </cell>
          <cell r="J25">
            <v>1007858</v>
          </cell>
          <cell r="L25">
            <v>1559896</v>
          </cell>
          <cell r="N25">
            <v>1230958</v>
          </cell>
          <cell r="P25">
            <v>1499900</v>
          </cell>
        </row>
        <row r="26">
          <cell r="C26">
            <v>735724.37999999989</v>
          </cell>
          <cell r="J26">
            <v>734402.96</v>
          </cell>
          <cell r="L26">
            <v>700000</v>
          </cell>
          <cell r="N26">
            <v>804263.54</v>
          </cell>
          <cell r="P26">
            <v>747500</v>
          </cell>
        </row>
        <row r="27">
          <cell r="C27">
            <v>1574436.4109999998</v>
          </cell>
          <cell r="J27">
            <v>1623966</v>
          </cell>
          <cell r="L27">
            <v>1893240</v>
          </cell>
          <cell r="N27">
            <v>2155838</v>
          </cell>
          <cell r="P27">
            <v>2227000</v>
          </cell>
        </row>
        <row r="28">
          <cell r="C28">
            <v>1275222</v>
          </cell>
          <cell r="J28">
            <v>1302082</v>
          </cell>
          <cell r="L28">
            <v>1092000</v>
          </cell>
          <cell r="N28">
            <v>1095750</v>
          </cell>
          <cell r="P28">
            <v>739200</v>
          </cell>
        </row>
        <row r="29">
          <cell r="C29">
            <v>673094.22000000009</v>
          </cell>
          <cell r="J29">
            <v>673254</v>
          </cell>
          <cell r="L29">
            <v>678000</v>
          </cell>
          <cell r="N29">
            <v>705316</v>
          </cell>
          <cell r="P29">
            <v>685000</v>
          </cell>
        </row>
        <row r="30">
          <cell r="C30">
            <v>744478</v>
          </cell>
          <cell r="J30">
            <v>750566</v>
          </cell>
          <cell r="L30">
            <v>1167884</v>
          </cell>
          <cell r="N30">
            <v>704867</v>
          </cell>
          <cell r="P30">
            <v>850500</v>
          </cell>
        </row>
        <row r="31">
          <cell r="C31">
            <v>185943.44</v>
          </cell>
          <cell r="J31">
            <v>185998</v>
          </cell>
          <cell r="L31">
            <v>254848</v>
          </cell>
          <cell r="N31">
            <v>210051</v>
          </cell>
          <cell r="P31">
            <v>230000</v>
          </cell>
        </row>
        <row r="32">
          <cell r="C32">
            <v>129121</v>
          </cell>
          <cell r="J32">
            <v>131547</v>
          </cell>
          <cell r="L32">
            <v>147000</v>
          </cell>
          <cell r="N32">
            <v>135170</v>
          </cell>
          <cell r="P32">
            <v>136500</v>
          </cell>
        </row>
        <row r="33">
          <cell r="C33">
            <v>1263102.3499999999</v>
          </cell>
          <cell r="J33">
            <v>1264782</v>
          </cell>
          <cell r="L33">
            <v>1700000</v>
          </cell>
          <cell r="N33">
            <v>1850406</v>
          </cell>
          <cell r="P33">
            <v>1685000</v>
          </cell>
        </row>
        <row r="34">
          <cell r="C34">
            <v>1583991.0599999998</v>
          </cell>
          <cell r="J34">
            <v>1593175</v>
          </cell>
          <cell r="L34">
            <v>1789700</v>
          </cell>
          <cell r="N34">
            <v>1768661</v>
          </cell>
          <cell r="P34">
            <v>1786500</v>
          </cell>
        </row>
        <row r="35">
          <cell r="C35">
            <v>494279.73</v>
          </cell>
          <cell r="J35">
            <v>497710</v>
          </cell>
          <cell r="L35">
            <v>1659400</v>
          </cell>
          <cell r="N35">
            <v>522000</v>
          </cell>
          <cell r="P35">
            <v>823000</v>
          </cell>
        </row>
        <row r="36">
          <cell r="C36">
            <v>116897.5</v>
          </cell>
          <cell r="J36">
            <v>117278.27</v>
          </cell>
          <cell r="L36">
            <v>149760</v>
          </cell>
          <cell r="N36">
            <v>119617</v>
          </cell>
          <cell r="P36">
            <v>144000</v>
          </cell>
        </row>
        <row r="37">
          <cell r="C37">
            <v>1223176</v>
          </cell>
          <cell r="J37">
            <v>1234663</v>
          </cell>
          <cell r="L37">
            <v>1287000</v>
          </cell>
          <cell r="N37">
            <v>889838</v>
          </cell>
          <cell r="P37">
            <v>1019149</v>
          </cell>
        </row>
        <row r="38">
          <cell r="C38">
            <v>91294.24</v>
          </cell>
          <cell r="J38">
            <v>99330.78</v>
          </cell>
          <cell r="L38">
            <v>115000</v>
          </cell>
          <cell r="N38">
            <v>240856.65</v>
          </cell>
          <cell r="P38">
            <v>275000</v>
          </cell>
        </row>
        <row r="39">
          <cell r="C39">
            <v>783760.28999999992</v>
          </cell>
          <cell r="J39">
            <v>778751.36</v>
          </cell>
          <cell r="L39">
            <v>1001000</v>
          </cell>
          <cell r="N39">
            <v>873499.43</v>
          </cell>
          <cell r="P39">
            <v>910000</v>
          </cell>
        </row>
        <row r="40">
          <cell r="C40">
            <v>750821.48</v>
          </cell>
          <cell r="J40">
            <v>751846</v>
          </cell>
          <cell r="L40">
            <v>854000</v>
          </cell>
          <cell r="N40">
            <v>991752</v>
          </cell>
          <cell r="P40">
            <v>1081805</v>
          </cell>
        </row>
        <row r="41">
          <cell r="C41">
            <v>137499</v>
          </cell>
          <cell r="J41">
            <v>148936</v>
          </cell>
          <cell r="L41">
            <v>158200</v>
          </cell>
          <cell r="N41">
            <v>139550</v>
          </cell>
          <cell r="P41">
            <v>152700</v>
          </cell>
        </row>
        <row r="42">
          <cell r="C42">
            <v>199057.01</v>
          </cell>
          <cell r="J42">
            <v>198185</v>
          </cell>
          <cell r="L42">
            <v>219416</v>
          </cell>
          <cell r="N42">
            <v>175251.76</v>
          </cell>
          <cell r="P42">
            <v>218200</v>
          </cell>
        </row>
        <row r="43">
          <cell r="C43">
            <v>810848</v>
          </cell>
          <cell r="J43">
            <v>823109</v>
          </cell>
          <cell r="L43">
            <v>822900</v>
          </cell>
          <cell r="N43">
            <v>800254</v>
          </cell>
          <cell r="P43">
            <v>982800</v>
          </cell>
        </row>
        <row r="44">
          <cell r="C44">
            <v>372032.14</v>
          </cell>
          <cell r="J44">
            <v>368796</v>
          </cell>
          <cell r="L44">
            <v>507920</v>
          </cell>
          <cell r="N44">
            <v>404481.05</v>
          </cell>
          <cell r="P44">
            <v>477150</v>
          </cell>
        </row>
        <row r="45">
          <cell r="C45">
            <v>1010548.47</v>
          </cell>
          <cell r="J45">
            <v>1012264.101</v>
          </cell>
          <cell r="L45">
            <v>1090000</v>
          </cell>
          <cell r="N45">
            <v>1055518.2210000001</v>
          </cell>
          <cell r="P45">
            <v>1004500</v>
          </cell>
        </row>
        <row r="46">
          <cell r="C46">
            <v>419567.99999999994</v>
          </cell>
          <cell r="J46">
            <v>419786</v>
          </cell>
          <cell r="L46">
            <v>538000</v>
          </cell>
          <cell r="N46">
            <v>412545</v>
          </cell>
          <cell r="P46">
            <v>452640</v>
          </cell>
        </row>
        <row r="47">
          <cell r="C47">
            <v>863631.78</v>
          </cell>
          <cell r="J47">
            <v>861472</v>
          </cell>
          <cell r="L47">
            <v>945000</v>
          </cell>
          <cell r="N47">
            <v>667561</v>
          </cell>
          <cell r="P47">
            <v>966900</v>
          </cell>
        </row>
        <row r="48">
          <cell r="C48">
            <v>60408</v>
          </cell>
          <cell r="J48">
            <v>56816.499999999993</v>
          </cell>
          <cell r="L48">
            <v>133652</v>
          </cell>
          <cell r="N48">
            <v>50646.189999999995</v>
          </cell>
          <cell r="P48">
            <v>123750</v>
          </cell>
        </row>
        <row r="49">
          <cell r="C49">
            <v>1056307.2899999998</v>
          </cell>
          <cell r="J49">
            <v>1052623</v>
          </cell>
          <cell r="L49">
            <v>1560000</v>
          </cell>
          <cell r="N49">
            <v>984928</v>
          </cell>
          <cell r="P49">
            <v>1440000</v>
          </cell>
        </row>
        <row r="50">
          <cell r="C50">
            <v>745955.31</v>
          </cell>
          <cell r="J50">
            <v>736903</v>
          </cell>
          <cell r="L50">
            <v>950000</v>
          </cell>
          <cell r="N50">
            <v>555708</v>
          </cell>
          <cell r="P50">
            <v>721000</v>
          </cell>
        </row>
        <row r="51">
          <cell r="C51">
            <v>723829.03</v>
          </cell>
          <cell r="J51">
            <v>731975</v>
          </cell>
          <cell r="L51">
            <v>811267</v>
          </cell>
          <cell r="N51">
            <v>1004372.5300000001</v>
          </cell>
          <cell r="P51">
            <v>996600</v>
          </cell>
        </row>
        <row r="52">
          <cell r="C52">
            <v>972185</v>
          </cell>
          <cell r="J52">
            <v>977958</v>
          </cell>
          <cell r="L52">
            <v>987000</v>
          </cell>
          <cell r="N52">
            <v>1106528</v>
          </cell>
          <cell r="P52">
            <v>958000</v>
          </cell>
        </row>
        <row r="53">
          <cell r="C53">
            <v>701123.41999999993</v>
          </cell>
          <cell r="J53">
            <v>689404</v>
          </cell>
          <cell r="L53">
            <v>905000</v>
          </cell>
          <cell r="N53">
            <v>1024606</v>
          </cell>
          <cell r="P53">
            <v>908000</v>
          </cell>
        </row>
        <row r="54">
          <cell r="C54">
            <v>893052.21</v>
          </cell>
          <cell r="J54">
            <v>888669</v>
          </cell>
          <cell r="L54">
            <v>1031892</v>
          </cell>
          <cell r="N54">
            <v>1141145</v>
          </cell>
          <cell r="P54">
            <v>999900</v>
          </cell>
        </row>
        <row r="55">
          <cell r="C55">
            <v>496456</v>
          </cell>
          <cell r="J55">
            <v>435056</v>
          </cell>
          <cell r="L55">
            <v>575000</v>
          </cell>
          <cell r="N55">
            <v>488493</v>
          </cell>
          <cell r="P55">
            <v>575000</v>
          </cell>
        </row>
        <row r="56">
          <cell r="C56">
            <v>489617.3</v>
          </cell>
          <cell r="J56">
            <v>474466</v>
          </cell>
          <cell r="L56">
            <v>460000</v>
          </cell>
          <cell r="N56">
            <v>1718024.69</v>
          </cell>
          <cell r="P56">
            <v>1598000</v>
          </cell>
        </row>
        <row r="57">
          <cell r="C57">
            <v>792931.09000000008</v>
          </cell>
          <cell r="J57">
            <v>798798</v>
          </cell>
          <cell r="L57">
            <v>827000</v>
          </cell>
          <cell r="N57">
            <v>711213</v>
          </cell>
          <cell r="P57">
            <v>912770</v>
          </cell>
        </row>
        <row r="58">
          <cell r="C58">
            <v>699816.62</v>
          </cell>
          <cell r="J58">
            <v>692792.52</v>
          </cell>
          <cell r="L58">
            <v>924000</v>
          </cell>
          <cell r="N58">
            <v>763256.81</v>
          </cell>
          <cell r="P58">
            <v>848000</v>
          </cell>
        </row>
        <row r="59">
          <cell r="C59">
            <v>243348.84999999998</v>
          </cell>
          <cell r="J59">
            <v>241867</v>
          </cell>
          <cell r="L59">
            <v>201240</v>
          </cell>
          <cell r="N59">
            <v>203637</v>
          </cell>
          <cell r="P59">
            <v>193500</v>
          </cell>
        </row>
        <row r="60">
          <cell r="C60">
            <v>868262</v>
          </cell>
          <cell r="J60">
            <v>878748</v>
          </cell>
          <cell r="L60">
            <v>964260</v>
          </cell>
          <cell r="N60">
            <v>974845</v>
          </cell>
          <cell r="P60">
            <v>931600</v>
          </cell>
        </row>
        <row r="61">
          <cell r="C61">
            <v>671534.74</v>
          </cell>
          <cell r="J61">
            <v>694822</v>
          </cell>
          <cell r="L61">
            <v>1170000</v>
          </cell>
          <cell r="N61">
            <v>601058</v>
          </cell>
          <cell r="P61">
            <v>1170000</v>
          </cell>
        </row>
        <row r="62">
          <cell r="C62">
            <v>653880.6399999999</v>
          </cell>
          <cell r="J62">
            <v>668817</v>
          </cell>
          <cell r="L62">
            <v>970000</v>
          </cell>
          <cell r="N62">
            <v>723738</v>
          </cell>
          <cell r="P62">
            <v>943000</v>
          </cell>
        </row>
        <row r="63">
          <cell r="C63">
            <v>626135.28</v>
          </cell>
          <cell r="J63">
            <v>645311</v>
          </cell>
          <cell r="L63">
            <v>825000</v>
          </cell>
          <cell r="N63">
            <v>725910</v>
          </cell>
          <cell r="P63">
            <v>907000</v>
          </cell>
        </row>
        <row r="64">
          <cell r="C64">
            <v>2163783.35</v>
          </cell>
          <cell r="J64">
            <v>2169257</v>
          </cell>
          <cell r="L64">
            <v>2013000</v>
          </cell>
          <cell r="N64">
            <v>2220460</v>
          </cell>
          <cell r="P64">
            <v>1920000</v>
          </cell>
        </row>
        <row r="65">
          <cell r="C65">
            <v>484791.75</v>
          </cell>
          <cell r="J65">
            <v>477867</v>
          </cell>
          <cell r="L65">
            <v>1000000</v>
          </cell>
          <cell r="N65">
            <v>528738</v>
          </cell>
          <cell r="P65">
            <v>960900</v>
          </cell>
        </row>
        <row r="66">
          <cell r="C66">
            <v>1002790.5</v>
          </cell>
          <cell r="J66">
            <v>1012667</v>
          </cell>
          <cell r="L66">
            <v>1100000</v>
          </cell>
          <cell r="N66">
            <v>820924</v>
          </cell>
          <cell r="P66">
            <v>959000</v>
          </cell>
        </row>
        <row r="67">
          <cell r="C67">
            <v>1037422.5</v>
          </cell>
          <cell r="J67">
            <v>1038275.0800000002</v>
          </cell>
          <cell r="L67">
            <v>1436000</v>
          </cell>
          <cell r="N67">
            <v>979842.92999999993</v>
          </cell>
          <cell r="P67">
            <v>1041000</v>
          </cell>
        </row>
        <row r="68">
          <cell r="C68">
            <v>860799.84000000008</v>
          </cell>
          <cell r="J68">
            <v>893118</v>
          </cell>
          <cell r="L68">
            <v>938000</v>
          </cell>
          <cell r="N68">
            <v>851885</v>
          </cell>
          <cell r="P68">
            <v>880000</v>
          </cell>
        </row>
        <row r="69">
          <cell r="C69">
            <v>689568.44000000006</v>
          </cell>
          <cell r="J69">
            <v>679486.87</v>
          </cell>
          <cell r="L69">
            <v>969000</v>
          </cell>
          <cell r="N69">
            <v>558461.59</v>
          </cell>
          <cell r="P69">
            <v>902000</v>
          </cell>
        </row>
        <row r="70">
          <cell r="C70">
            <v>579931</v>
          </cell>
          <cell r="J70">
            <v>599966</v>
          </cell>
          <cell r="L70">
            <v>810900</v>
          </cell>
          <cell r="N70">
            <v>582212</v>
          </cell>
          <cell r="P70">
            <v>775050</v>
          </cell>
        </row>
        <row r="71">
          <cell r="C71">
            <v>334521.47399999999</v>
          </cell>
          <cell r="J71">
            <v>321811</v>
          </cell>
          <cell r="L71">
            <v>390000</v>
          </cell>
          <cell r="N71">
            <v>226559</v>
          </cell>
          <cell r="P71">
            <v>550000</v>
          </cell>
        </row>
        <row r="72">
          <cell r="C72">
            <v>844914</v>
          </cell>
          <cell r="J72">
            <v>849141</v>
          </cell>
          <cell r="L72">
            <v>1025214</v>
          </cell>
          <cell r="N72">
            <v>813960</v>
          </cell>
          <cell r="P72">
            <v>929900</v>
          </cell>
        </row>
        <row r="73">
          <cell r="C73">
            <v>167512.35</v>
          </cell>
          <cell r="J73">
            <v>170795.86</v>
          </cell>
          <cell r="L73">
            <v>240000</v>
          </cell>
          <cell r="N73">
            <v>186632.08000000002</v>
          </cell>
          <cell r="P73">
            <v>271500</v>
          </cell>
        </row>
        <row r="74">
          <cell r="C74">
            <v>132062.12000000002</v>
          </cell>
          <cell r="J74">
            <v>122359</v>
          </cell>
          <cell r="L74">
            <v>0</v>
          </cell>
          <cell r="N74">
            <v>0</v>
          </cell>
          <cell r="P74">
            <v>0</v>
          </cell>
        </row>
        <row r="75">
          <cell r="C75">
            <v>20984</v>
          </cell>
          <cell r="J75">
            <v>23873</v>
          </cell>
          <cell r="L75">
            <v>0</v>
          </cell>
          <cell r="N75">
            <v>0</v>
          </cell>
          <cell r="P75">
            <v>0</v>
          </cell>
        </row>
      </sheetData>
      <sheetData sheetId="12"/>
      <sheetData sheetId="13">
        <row r="4">
          <cell r="Z4">
            <v>0</v>
          </cell>
        </row>
        <row r="5">
          <cell r="Z5">
            <v>43142.400000000001</v>
          </cell>
        </row>
        <row r="6">
          <cell r="Z6">
            <v>398</v>
          </cell>
        </row>
        <row r="7">
          <cell r="Z7">
            <v>1499.97</v>
          </cell>
        </row>
        <row r="8">
          <cell r="Z8">
            <v>0</v>
          </cell>
        </row>
        <row r="9">
          <cell r="Z9">
            <v>0</v>
          </cell>
        </row>
        <row r="10">
          <cell r="Z10">
            <v>1500</v>
          </cell>
        </row>
        <row r="11">
          <cell r="Z11">
            <v>0</v>
          </cell>
        </row>
        <row r="12">
          <cell r="Z12">
            <v>0</v>
          </cell>
        </row>
        <row r="13">
          <cell r="Z13">
            <v>0</v>
          </cell>
        </row>
        <row r="14">
          <cell r="Z14">
            <v>15722</v>
          </cell>
        </row>
        <row r="15">
          <cell r="Z15">
            <v>333.32</v>
          </cell>
        </row>
        <row r="16">
          <cell r="Z16">
            <v>33328.65</v>
          </cell>
        </row>
        <row r="17">
          <cell r="Z17">
            <v>0</v>
          </cell>
        </row>
        <row r="18">
          <cell r="Z18">
            <v>3370.5</v>
          </cell>
        </row>
        <row r="19">
          <cell r="Z19">
            <v>2049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579.30999999999995</v>
          </cell>
        </row>
        <row r="23">
          <cell r="Z23">
            <v>0</v>
          </cell>
        </row>
        <row r="24">
          <cell r="Z24">
            <v>3660</v>
          </cell>
        </row>
        <row r="25">
          <cell r="Z25">
            <v>10987</v>
          </cell>
        </row>
        <row r="26">
          <cell r="Z26">
            <v>12329</v>
          </cell>
        </row>
        <row r="27">
          <cell r="Z27">
            <v>24</v>
          </cell>
        </row>
        <row r="28">
          <cell r="Z28">
            <v>14100</v>
          </cell>
        </row>
        <row r="29">
          <cell r="Z29">
            <v>31756.43</v>
          </cell>
        </row>
        <row r="30">
          <cell r="Z30">
            <v>4549</v>
          </cell>
        </row>
        <row r="31">
          <cell r="Z31">
            <v>3877</v>
          </cell>
        </row>
        <row r="32">
          <cell r="Z32">
            <v>3478</v>
          </cell>
        </row>
        <row r="33">
          <cell r="Z33">
            <v>0</v>
          </cell>
        </row>
        <row r="34">
          <cell r="Z34">
            <v>11182.24</v>
          </cell>
        </row>
        <row r="35">
          <cell r="Z35">
            <v>0</v>
          </cell>
        </row>
        <row r="36">
          <cell r="Z36">
            <v>4454</v>
          </cell>
        </row>
        <row r="37">
          <cell r="Z37">
            <v>13824</v>
          </cell>
        </row>
        <row r="38">
          <cell r="Z38">
            <v>2500</v>
          </cell>
        </row>
        <row r="39">
          <cell r="Z39">
            <v>9615</v>
          </cell>
        </row>
        <row r="40">
          <cell r="Z40">
            <v>0</v>
          </cell>
        </row>
        <row r="41">
          <cell r="Z41">
            <v>893</v>
          </cell>
        </row>
        <row r="42">
          <cell r="Z42">
            <v>0</v>
          </cell>
        </row>
        <row r="43">
          <cell r="Z43">
            <v>831</v>
          </cell>
        </row>
        <row r="44">
          <cell r="Z44">
            <v>0</v>
          </cell>
        </row>
        <row r="45">
          <cell r="Z45">
            <v>2374.21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1092</v>
          </cell>
        </row>
        <row r="49">
          <cell r="Z49">
            <v>0</v>
          </cell>
        </row>
        <row r="50">
          <cell r="Z50">
            <v>0</v>
          </cell>
        </row>
        <row r="51">
          <cell r="Z51">
            <v>7414.92</v>
          </cell>
        </row>
        <row r="52">
          <cell r="Z52">
            <v>0</v>
          </cell>
        </row>
        <row r="53">
          <cell r="Z53">
            <v>0</v>
          </cell>
        </row>
        <row r="54">
          <cell r="Z54">
            <v>25</v>
          </cell>
        </row>
        <row r="55">
          <cell r="Z55">
            <v>0</v>
          </cell>
        </row>
        <row r="56">
          <cell r="Z56">
            <v>20680.86</v>
          </cell>
        </row>
        <row r="57">
          <cell r="Z57">
            <v>8822</v>
          </cell>
        </row>
        <row r="58">
          <cell r="Z58">
            <v>8396</v>
          </cell>
        </row>
        <row r="59">
          <cell r="Z59">
            <v>3070</v>
          </cell>
        </row>
        <row r="60">
          <cell r="Z60">
            <v>57538</v>
          </cell>
        </row>
        <row r="61">
          <cell r="Z61"/>
        </row>
        <row r="62">
          <cell r="Z62">
            <v>2511.9</v>
          </cell>
        </row>
        <row r="63">
          <cell r="Z63">
            <v>11483</v>
          </cell>
        </row>
        <row r="64">
          <cell r="Z64">
            <v>113452</v>
          </cell>
        </row>
        <row r="65">
          <cell r="Z65">
            <v>6645</v>
          </cell>
        </row>
        <row r="66">
          <cell r="Z66">
            <v>0</v>
          </cell>
        </row>
        <row r="67">
          <cell r="Z67">
            <v>68547.98</v>
          </cell>
        </row>
        <row r="68">
          <cell r="Z68">
            <v>0</v>
          </cell>
        </row>
        <row r="69">
          <cell r="Z69">
            <v>20782.09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1836</v>
          </cell>
        </row>
        <row r="74">
          <cell r="Z74">
            <v>3370.5</v>
          </cell>
        </row>
        <row r="75">
          <cell r="Z75">
            <v>2260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topLeftCell="O64" workbookViewId="0">
      <selection activeCell="F80" sqref="F80"/>
    </sheetView>
  </sheetViews>
  <sheetFormatPr defaultRowHeight="12.75" x14ac:dyDescent="0.2"/>
  <cols>
    <col min="1" max="1" width="9.75" style="2" customWidth="1"/>
    <col min="2" max="2" width="10.125" style="2" customWidth="1"/>
    <col min="3" max="4" width="8.5" style="2" customWidth="1"/>
    <col min="5" max="5" width="5" style="2" customWidth="1"/>
    <col min="6" max="6" width="5.75" style="2" customWidth="1"/>
    <col min="7" max="7" width="6.125" style="2" customWidth="1"/>
    <col min="8" max="8" width="9" style="2" customWidth="1"/>
    <col min="9" max="9" width="6.75" style="2" customWidth="1"/>
    <col min="10" max="10" width="9" style="2" customWidth="1"/>
    <col min="11" max="11" width="9.25" style="2" customWidth="1"/>
    <col min="12" max="12" width="8.75" style="2" customWidth="1"/>
    <col min="13" max="13" width="6.75" style="2" customWidth="1"/>
    <col min="14" max="14" width="9.125" style="2" customWidth="1"/>
    <col min="15" max="15" width="8.25" style="2" customWidth="1"/>
    <col min="16" max="16" width="7.875" style="2" customWidth="1"/>
    <col min="17" max="17" width="6.625" style="89" customWidth="1"/>
    <col min="18" max="19" width="8.25" style="2" customWidth="1"/>
    <col min="20" max="20" width="8.5" style="2" customWidth="1"/>
    <col min="21" max="21" width="6.25" style="89" customWidth="1"/>
    <col min="22" max="22" width="9" style="2"/>
    <col min="23" max="23" width="7.875" style="2" customWidth="1"/>
    <col min="24" max="24" width="8.75" style="2" customWidth="1"/>
    <col min="25" max="26" width="9.875" style="2" customWidth="1"/>
    <col min="27" max="27" width="13.5" style="2" customWidth="1"/>
    <col min="28" max="28" width="4.75" style="2" customWidth="1"/>
    <col min="29" max="16384" width="9" style="2"/>
  </cols>
  <sheetData>
    <row r="1" spans="1:28" ht="20.25" customHeight="1" x14ac:dyDescent="0.25">
      <c r="A1" s="103" t="s">
        <v>0</v>
      </c>
      <c r="B1" s="104"/>
      <c r="C1" s="107" t="s">
        <v>1</v>
      </c>
      <c r="D1" s="108"/>
      <c r="E1" s="111" t="s">
        <v>2</v>
      </c>
      <c r="F1" s="112"/>
      <c r="G1" s="112"/>
      <c r="H1" s="112"/>
      <c r="I1" s="103" t="s">
        <v>3</v>
      </c>
      <c r="J1" s="115"/>
      <c r="K1" s="115"/>
      <c r="L1" s="115"/>
      <c r="M1" s="115"/>
      <c r="N1" s="115"/>
      <c r="O1" s="115"/>
      <c r="P1" s="116"/>
      <c r="Q1" s="103" t="s">
        <v>4</v>
      </c>
      <c r="R1" s="115"/>
      <c r="S1" s="115"/>
      <c r="T1" s="115"/>
      <c r="U1" s="115"/>
      <c r="V1" s="115"/>
      <c r="W1" s="115"/>
      <c r="X1" s="116"/>
      <c r="Y1" s="103" t="s">
        <v>5</v>
      </c>
      <c r="Z1" s="116"/>
      <c r="AA1" s="94" t="s">
        <v>6</v>
      </c>
      <c r="AB1" s="1"/>
    </row>
    <row r="2" spans="1:28" ht="16.5" thickBot="1" x14ac:dyDescent="0.45">
      <c r="A2" s="105"/>
      <c r="B2" s="106"/>
      <c r="C2" s="109"/>
      <c r="D2" s="110"/>
      <c r="E2" s="113"/>
      <c r="F2" s="114"/>
      <c r="G2" s="114"/>
      <c r="H2" s="114"/>
      <c r="I2" s="97" t="s">
        <v>7</v>
      </c>
      <c r="J2" s="98"/>
      <c r="K2" s="98"/>
      <c r="L2" s="98"/>
      <c r="M2" s="99" t="s">
        <v>8</v>
      </c>
      <c r="N2" s="99"/>
      <c r="O2" s="99"/>
      <c r="P2" s="100"/>
      <c r="Q2" s="97" t="s">
        <v>7</v>
      </c>
      <c r="R2" s="98"/>
      <c r="S2" s="98"/>
      <c r="T2" s="98"/>
      <c r="U2" s="99" t="s">
        <v>8</v>
      </c>
      <c r="V2" s="99"/>
      <c r="W2" s="99"/>
      <c r="X2" s="100"/>
      <c r="Y2" s="105"/>
      <c r="Z2" s="100"/>
      <c r="AA2" s="95"/>
      <c r="AB2" s="3"/>
    </row>
    <row r="3" spans="1:28" ht="18.75" customHeight="1" thickBot="1" x14ac:dyDescent="0.45">
      <c r="A3" s="4" t="s">
        <v>7</v>
      </c>
      <c r="B3" s="5" t="s">
        <v>8</v>
      </c>
      <c r="C3" s="4" t="s">
        <v>9</v>
      </c>
      <c r="D3" s="6" t="s">
        <v>10</v>
      </c>
      <c r="E3" s="7" t="s">
        <v>11</v>
      </c>
      <c r="F3" s="7" t="s">
        <v>12</v>
      </c>
      <c r="G3" s="7" t="s">
        <v>13</v>
      </c>
      <c r="H3" s="5" t="s">
        <v>14</v>
      </c>
      <c r="I3" s="8" t="s">
        <v>15</v>
      </c>
      <c r="J3" s="9" t="s">
        <v>16</v>
      </c>
      <c r="K3" s="9" t="s">
        <v>10</v>
      </c>
      <c r="L3" s="10" t="s">
        <v>17</v>
      </c>
      <c r="M3" s="8" t="s">
        <v>15</v>
      </c>
      <c r="N3" s="11" t="s">
        <v>16</v>
      </c>
      <c r="O3" s="11" t="s">
        <v>10</v>
      </c>
      <c r="P3" s="12" t="s">
        <v>17</v>
      </c>
      <c r="Q3" s="8" t="s">
        <v>15</v>
      </c>
      <c r="R3" s="11" t="s">
        <v>16</v>
      </c>
      <c r="S3" s="11" t="s">
        <v>10</v>
      </c>
      <c r="T3" s="12" t="s">
        <v>17</v>
      </c>
      <c r="U3" s="8" t="s">
        <v>15</v>
      </c>
      <c r="V3" s="11" t="s">
        <v>16</v>
      </c>
      <c r="W3" s="11" t="s">
        <v>10</v>
      </c>
      <c r="X3" s="12" t="s">
        <v>17</v>
      </c>
      <c r="Y3" s="4" t="s">
        <v>7</v>
      </c>
      <c r="Z3" s="13" t="s">
        <v>8</v>
      </c>
      <c r="AA3" s="96"/>
      <c r="AB3" s="14" t="s">
        <v>18</v>
      </c>
    </row>
    <row r="4" spans="1:28" ht="16.5" thickTop="1" x14ac:dyDescent="0.4">
      <c r="A4" s="15">
        <f>'[1]آمار 94'!A4</f>
        <v>31675</v>
      </c>
      <c r="B4" s="16">
        <f>'[1]آمار 94'!B4</f>
        <v>440769</v>
      </c>
      <c r="C4" s="17">
        <f>H4+'[1]بهمن '!C4</f>
        <v>1928982</v>
      </c>
      <c r="D4" s="17">
        <v>2299504</v>
      </c>
      <c r="E4" s="18">
        <f>'[1]صادرات 94'!Z4*100/H4</f>
        <v>0</v>
      </c>
      <c r="F4" s="18">
        <f>'[1]آمار 94'!C4*100/H4</f>
        <v>45.416864389544735</v>
      </c>
      <c r="G4" s="18">
        <f>'[1]آمار 94'!D4*100/H4</f>
        <v>54.583135610455265</v>
      </c>
      <c r="H4" s="19">
        <f>'[1]آمار 94'!D4+'[1]آمار 94'!C4+'[1]صادرات 94'!Z4</f>
        <v>206518</v>
      </c>
      <c r="I4" s="20">
        <f>(J4*100*12)/(Y4*12)</f>
        <v>48.999564102564101</v>
      </c>
      <c r="J4" s="21">
        <f>R4+'[1]بهمن '!J4</f>
        <v>1910983</v>
      </c>
      <c r="K4" s="21">
        <v>2325585</v>
      </c>
      <c r="L4" s="21">
        <f>T4+'[1]بهمن '!L4</f>
        <v>2900000</v>
      </c>
      <c r="M4" s="22">
        <f>(N4*100*12)/(Z4*12)</f>
        <v>34.021458333333335</v>
      </c>
      <c r="N4" s="23">
        <f>V4+'[1]بهمن '!N4</f>
        <v>1633030</v>
      </c>
      <c r="O4" s="23">
        <v>2711508</v>
      </c>
      <c r="P4" s="19">
        <f>X4+'[1]بهمن '!P4</f>
        <v>3465000</v>
      </c>
      <c r="Q4" s="20">
        <f>R4*100*12/Y4</f>
        <v>58.754153846153848</v>
      </c>
      <c r="R4" s="23">
        <f>'[1]آمار 94'!E4</f>
        <v>190951</v>
      </c>
      <c r="S4" s="23">
        <v>197237</v>
      </c>
      <c r="T4" s="24">
        <v>260000</v>
      </c>
      <c r="U4" s="20">
        <f>V4*100*12/Z4</f>
        <v>0</v>
      </c>
      <c r="V4" s="23">
        <f>'[1]آمار 94'!F4</f>
        <v>0</v>
      </c>
      <c r="W4" s="25">
        <v>238310</v>
      </c>
      <c r="X4" s="26">
        <v>405200</v>
      </c>
      <c r="Y4" s="27">
        <v>3900000</v>
      </c>
      <c r="Z4" s="28">
        <v>4800000</v>
      </c>
      <c r="AA4" s="29" t="s">
        <v>19</v>
      </c>
      <c r="AB4" s="30">
        <v>1</v>
      </c>
    </row>
    <row r="5" spans="1:28" ht="15.75" x14ac:dyDescent="0.4">
      <c r="A5" s="31">
        <f>'[1]آمار 94'!A5</f>
        <v>32013.21</v>
      </c>
      <c r="B5" s="32">
        <f>'[1]آمار 94'!B5</f>
        <v>299715.42</v>
      </c>
      <c r="C5" s="17">
        <f>H5+'[1]بهمن '!C5</f>
        <v>1260273.72</v>
      </c>
      <c r="D5" s="17">
        <v>1785967.86</v>
      </c>
      <c r="E5" s="18">
        <f>'[1]صادرات 94'!Z5*100/H5</f>
        <v>37.394913915872195</v>
      </c>
      <c r="F5" s="18">
        <f>'[1]آمار 94'!C5*100/H5</f>
        <v>20.28231849437071</v>
      </c>
      <c r="G5" s="18">
        <f>'[1]آمار 94'!D5*100/H5</f>
        <v>42.322767589757099</v>
      </c>
      <c r="H5" s="19">
        <f>'[1]آمار 94'!D5+'[1]آمار 94'!C5+'[1]صادرات 94'!Z5</f>
        <v>115369.69999999998</v>
      </c>
      <c r="I5" s="20">
        <f t="shared" ref="I5:I68" si="0">(J5*100*12)/(Y5*12)</f>
        <v>59.087507631257623</v>
      </c>
      <c r="J5" s="21">
        <f>R5+'[1]بهمن '!J5</f>
        <v>1161424.0499999998</v>
      </c>
      <c r="K5" s="21">
        <v>1803656.3000000003</v>
      </c>
      <c r="L5" s="21">
        <f>T5+'[1]بهمن '!L5</f>
        <v>1900000</v>
      </c>
      <c r="M5" s="22">
        <f t="shared" ref="M5:M68" si="1">(N5*100*12)/(Z5*12)</f>
        <v>52.893494708994709</v>
      </c>
      <c r="N5" s="23">
        <f>V5+'[1]بهمن '!N5</f>
        <v>999687.04999999993</v>
      </c>
      <c r="O5" s="33">
        <v>1810907.2400000005</v>
      </c>
      <c r="P5" s="19">
        <f>X5+'[1]بهمن '!P5</f>
        <v>1600000</v>
      </c>
      <c r="Q5" s="20">
        <f t="shared" ref="Q5:Q68" si="2">R5*100*12/Y5</f>
        <v>16.321581196581196</v>
      </c>
      <c r="R5" s="23">
        <f>'[1]آمار 94'!E5</f>
        <v>26734.75</v>
      </c>
      <c r="S5" s="33">
        <v>133056.82</v>
      </c>
      <c r="T5" s="34">
        <v>104000</v>
      </c>
      <c r="U5" s="20">
        <f t="shared" ref="U5:U68" si="3">V5*100*12/Z5</f>
        <v>0</v>
      </c>
      <c r="V5" s="23">
        <f>'[1]آمار 94'!F5</f>
        <v>0</v>
      </c>
      <c r="W5" s="33">
        <v>102988.84</v>
      </c>
      <c r="X5" s="35">
        <v>110000</v>
      </c>
      <c r="Y5" s="36">
        <v>1965600</v>
      </c>
      <c r="Z5" s="37">
        <v>1890000</v>
      </c>
      <c r="AA5" s="38" t="s">
        <v>20</v>
      </c>
      <c r="AB5" s="39">
        <f>+SUM(AB4,1)</f>
        <v>2</v>
      </c>
    </row>
    <row r="6" spans="1:28" ht="15.75" x14ac:dyDescent="0.4">
      <c r="A6" s="15">
        <f>'[1]آمار 94'!A6</f>
        <v>8156</v>
      </c>
      <c r="B6" s="16">
        <f>'[1]آمار 94'!B6</f>
        <v>150110</v>
      </c>
      <c r="C6" s="17">
        <f>H6+'[1]بهمن '!C6</f>
        <v>881999.5</v>
      </c>
      <c r="D6" s="17">
        <v>847985.52</v>
      </c>
      <c r="E6" s="18">
        <f>'[1]صادرات 94'!Z6*100/H6</f>
        <v>0.42469188497038896</v>
      </c>
      <c r="F6" s="18">
        <f>'[1]آمار 94'!C6*100/H6</f>
        <v>71.196713439684146</v>
      </c>
      <c r="G6" s="18">
        <f>'[1]آمار 94'!D6*J80100/H6</f>
        <v>0</v>
      </c>
      <c r="H6" s="19">
        <f>'[1]آمار 94'!D6+'[1]آمار 94'!C6+'[1]صادرات 94'!Z6</f>
        <v>93715</v>
      </c>
      <c r="I6" s="20">
        <f t="shared" si="0"/>
        <v>84.978954278653077</v>
      </c>
      <c r="J6" s="21">
        <f>R6+'[1]بهمن '!J6</f>
        <v>880246</v>
      </c>
      <c r="K6" s="21">
        <v>849839</v>
      </c>
      <c r="L6" s="21">
        <f>T6+'[1]بهمن '!L6</f>
        <v>1057782</v>
      </c>
      <c r="M6" s="22">
        <f t="shared" si="1"/>
        <v>78.910642570281126</v>
      </c>
      <c r="N6" s="23">
        <f>V6+'[1]بهمن '!N6</f>
        <v>785950</v>
      </c>
      <c r="O6" s="23">
        <v>849664</v>
      </c>
      <c r="P6" s="19">
        <f>X6+'[1]بهمن '!P6</f>
        <v>996000</v>
      </c>
      <c r="Q6" s="20">
        <f t="shared" si="2"/>
        <v>111.07970342910102</v>
      </c>
      <c r="R6" s="23">
        <f>'[1]آمار 94'!E6</f>
        <v>95884</v>
      </c>
      <c r="S6" s="23">
        <v>71435</v>
      </c>
      <c r="T6" s="24">
        <v>84622</v>
      </c>
      <c r="U6" s="20">
        <f t="shared" si="3"/>
        <v>119.68674698795181</v>
      </c>
      <c r="V6" s="23">
        <f>'[1]آمار 94'!F6</f>
        <v>99340</v>
      </c>
      <c r="W6" s="25">
        <v>81514</v>
      </c>
      <c r="X6" s="26">
        <v>86375</v>
      </c>
      <c r="Y6" s="36">
        <v>1035840</v>
      </c>
      <c r="Z6" s="37">
        <v>996000</v>
      </c>
      <c r="AA6" s="40" t="s">
        <v>21</v>
      </c>
      <c r="AB6" s="39">
        <f t="shared" ref="AB6:AB69" si="4">+SUM(AB5,1)</f>
        <v>3</v>
      </c>
    </row>
    <row r="7" spans="1:28" ht="15.75" x14ac:dyDescent="0.4">
      <c r="A7" s="31">
        <f>'[1]آمار 94'!A7</f>
        <v>21921</v>
      </c>
      <c r="B7" s="32">
        <f>'[1]آمار 94'!B7</f>
        <v>264638</v>
      </c>
      <c r="C7" s="17">
        <f>H7+'[1]بهمن '!C7</f>
        <v>674034.58</v>
      </c>
      <c r="D7" s="17">
        <v>924418.33000000007</v>
      </c>
      <c r="E7" s="18">
        <f>'[1]صادرات 94'!Z7*100/H7</f>
        <v>2.6090141851459587</v>
      </c>
      <c r="F7" s="18">
        <f>'[1]آمار 94'!C7*100/H7</f>
        <v>47.502923458863634</v>
      </c>
      <c r="G7" s="18">
        <f>'[1]آمار 94'!D7*100/H7</f>
        <v>49.888062355990407</v>
      </c>
      <c r="H7" s="19">
        <f>'[1]آمار 94'!D7+'[1]آمار 94'!C7+'[1]صادرات 94'!Z7</f>
        <v>57491.83</v>
      </c>
      <c r="I7" s="20">
        <f t="shared" si="0"/>
        <v>94.322045707915279</v>
      </c>
      <c r="J7" s="21">
        <f>R7+'[1]بهمن '!J7</f>
        <v>676855</v>
      </c>
      <c r="K7" s="21">
        <v>925978</v>
      </c>
      <c r="L7" s="21">
        <f>T7+'[1]بهمن '!L7</f>
        <v>920000</v>
      </c>
      <c r="M7" s="22">
        <f t="shared" si="1"/>
        <v>113.52811594202899</v>
      </c>
      <c r="N7" s="23">
        <f>V7+'[1]بهمن '!N7</f>
        <v>783344</v>
      </c>
      <c r="O7" s="33">
        <v>816212</v>
      </c>
      <c r="P7" s="19">
        <f>X7+'[1]بهمن '!P7</f>
        <v>820000</v>
      </c>
      <c r="Q7" s="20">
        <f t="shared" si="2"/>
        <v>95.207357859531768</v>
      </c>
      <c r="R7" s="23">
        <f>'[1]آمار 94'!E7</f>
        <v>56934</v>
      </c>
      <c r="S7" s="33">
        <v>96392</v>
      </c>
      <c r="T7" s="34">
        <v>90635</v>
      </c>
      <c r="U7" s="20">
        <f t="shared" si="3"/>
        <v>123.19304347826088</v>
      </c>
      <c r="V7" s="23">
        <f>'[1]آمار 94'!F7</f>
        <v>70836</v>
      </c>
      <c r="W7" s="33">
        <v>71256</v>
      </c>
      <c r="X7" s="35">
        <v>68000</v>
      </c>
      <c r="Y7" s="36">
        <v>717600</v>
      </c>
      <c r="Z7" s="37">
        <v>690000</v>
      </c>
      <c r="AA7" s="38" t="s">
        <v>22</v>
      </c>
      <c r="AB7" s="39">
        <f t="shared" si="4"/>
        <v>4</v>
      </c>
    </row>
    <row r="8" spans="1:28" ht="15.75" x14ac:dyDescent="0.4">
      <c r="A8" s="15">
        <f>'[1]آمار 94'!A8</f>
        <v>46050</v>
      </c>
      <c r="B8" s="16">
        <f>'[1]آمار 94'!B8</f>
        <v>280137</v>
      </c>
      <c r="C8" s="17">
        <f>H8+'[1]بهمن '!C8</f>
        <v>2008794</v>
      </c>
      <c r="D8" s="17">
        <v>2470474</v>
      </c>
      <c r="E8" s="18">
        <f>'[1]صادرات 94'!Z8*100/H8</f>
        <v>0</v>
      </c>
      <c r="F8" s="18">
        <f>'[1]آمار 94'!C8*100/H8</f>
        <v>54.138063806380636</v>
      </c>
      <c r="G8" s="18">
        <f>'[1]آمار 94'!D8*100/H8</f>
        <v>45.861936193619364</v>
      </c>
      <c r="H8" s="19">
        <f>'[1]آمار 94'!D8+'[1]آمار 94'!C8+'[1]صادرات 94'!Z8</f>
        <v>181800</v>
      </c>
      <c r="I8" s="20">
        <f t="shared" si="0"/>
        <v>63.838393397940642</v>
      </c>
      <c r="J8" s="21">
        <f>R8+'[1]بهمن '!J8</f>
        <v>2023626</v>
      </c>
      <c r="K8" s="21">
        <v>2487309</v>
      </c>
      <c r="L8" s="21">
        <f>T8+'[1]بهمن '!L8</f>
        <v>3036000</v>
      </c>
      <c r="M8" s="22">
        <f t="shared" si="1"/>
        <v>61.543175853018376</v>
      </c>
      <c r="N8" s="23">
        <f>V8+'[1]بهمن '!N8</f>
        <v>1875836</v>
      </c>
      <c r="O8" s="23">
        <v>2519844</v>
      </c>
      <c r="P8" s="19">
        <f>X8+'[1]بهمن '!P8</f>
        <v>2766000</v>
      </c>
      <c r="Q8" s="20">
        <f t="shared" si="2"/>
        <v>73.746592973955174</v>
      </c>
      <c r="R8" s="23">
        <f>'[1]آمار 94'!E8</f>
        <v>194809</v>
      </c>
      <c r="S8" s="23">
        <v>156841</v>
      </c>
      <c r="T8" s="24">
        <v>274924</v>
      </c>
      <c r="U8" s="20">
        <f t="shared" si="3"/>
        <v>45.855118110236219</v>
      </c>
      <c r="V8" s="23">
        <f>'[1]آمار 94'!F8</f>
        <v>116472</v>
      </c>
      <c r="W8" s="25">
        <v>173542</v>
      </c>
      <c r="X8" s="26">
        <v>198226</v>
      </c>
      <c r="Y8" s="36">
        <v>3169920</v>
      </c>
      <c r="Z8" s="37">
        <v>3048000</v>
      </c>
      <c r="AA8" s="40" t="s">
        <v>23</v>
      </c>
      <c r="AB8" s="39">
        <f t="shared" si="4"/>
        <v>5</v>
      </c>
    </row>
    <row r="9" spans="1:28" ht="15.75" x14ac:dyDescent="0.4">
      <c r="A9" s="31">
        <f>'[1]آمار 94'!A9</f>
        <v>5747</v>
      </c>
      <c r="B9" s="32">
        <f>'[1]آمار 94'!B9</f>
        <v>100888</v>
      </c>
      <c r="C9" s="17">
        <f>H9+'[1]بهمن '!C9</f>
        <v>257363</v>
      </c>
      <c r="D9" s="17">
        <v>386883</v>
      </c>
      <c r="E9" s="18">
        <f>'[1]صادرات 94'!Z9*100/H9</f>
        <v>0</v>
      </c>
      <c r="F9" s="18">
        <f>'[1]آمار 94'!C9*100/H9</f>
        <v>50.605887939221276</v>
      </c>
      <c r="G9" s="18">
        <f>'[1]آمار 94'!D9*100/H9</f>
        <v>49.394112060778724</v>
      </c>
      <c r="H9" s="19">
        <f>'[1]آمار 94'!D9+'[1]آمار 94'!C9+'[1]صادرات 94'!Z9</f>
        <v>26325</v>
      </c>
      <c r="I9" s="20">
        <f t="shared" si="0"/>
        <v>39.345352564102562</v>
      </c>
      <c r="J9" s="21">
        <f>R9+'[1]بهمن '!J9</f>
        <v>245515</v>
      </c>
      <c r="K9" s="21">
        <v>399965</v>
      </c>
      <c r="L9" s="21">
        <f>T9+'[1]بهمن '!L9</f>
        <v>563999</v>
      </c>
      <c r="M9" s="22">
        <f t="shared" si="1"/>
        <v>39.823166666666665</v>
      </c>
      <c r="N9" s="23">
        <f>V9+'[1]بهمن '!N9</f>
        <v>238939</v>
      </c>
      <c r="O9" s="33">
        <v>434598</v>
      </c>
      <c r="P9" s="19">
        <f>X9+'[1]بهمن '!P9</f>
        <v>545000</v>
      </c>
      <c r="Q9" s="20">
        <f t="shared" si="2"/>
        <v>33.692307692307693</v>
      </c>
      <c r="R9" s="23">
        <f>'[1]آمار 94'!E9</f>
        <v>17520</v>
      </c>
      <c r="S9" s="33">
        <v>27028</v>
      </c>
      <c r="T9" s="34">
        <v>46551</v>
      </c>
      <c r="U9" s="20">
        <f t="shared" si="3"/>
        <v>0</v>
      </c>
      <c r="V9" s="23">
        <f>'[1]آمار 94'!F9</f>
        <v>0</v>
      </c>
      <c r="W9" s="33">
        <v>46017</v>
      </c>
      <c r="X9" s="35">
        <v>44984</v>
      </c>
      <c r="Y9" s="36">
        <v>624000</v>
      </c>
      <c r="Z9" s="37">
        <v>600000</v>
      </c>
      <c r="AA9" s="38" t="s">
        <v>24</v>
      </c>
      <c r="AB9" s="39">
        <f t="shared" si="4"/>
        <v>6</v>
      </c>
    </row>
    <row r="10" spans="1:28" ht="15.75" x14ac:dyDescent="0.4">
      <c r="A10" s="15">
        <f>'[1]آمار 94'!A10</f>
        <v>7953</v>
      </c>
      <c r="B10" s="16">
        <f>'[1]آمار 94'!B10</f>
        <v>118508</v>
      </c>
      <c r="C10" s="17">
        <f>H10+'[1]بهمن '!C10</f>
        <v>684282</v>
      </c>
      <c r="D10" s="17">
        <v>907896</v>
      </c>
      <c r="E10" s="18">
        <f>'[1]صادرات 94'!Z10*100/H10</f>
        <v>2.6326412412025904</v>
      </c>
      <c r="F10" s="18">
        <f>'[1]آمار 94'!C10*100/H10</f>
        <v>71.040946346771506</v>
      </c>
      <c r="G10" s="18">
        <f>'[1]آمار 94'!D10*100/H10</f>
        <v>26.326412412025906</v>
      </c>
      <c r="H10" s="19">
        <f>'[1]آمار 94'!D10+'[1]آمار 94'!C10+'[1]صادرات 94'!Z10</f>
        <v>56977</v>
      </c>
      <c r="I10" s="20">
        <f t="shared" si="0"/>
        <v>53.848242400873978</v>
      </c>
      <c r="J10" s="21">
        <f>R10+'[1]بهمن '!J10</f>
        <v>670346</v>
      </c>
      <c r="K10" s="21">
        <v>919459</v>
      </c>
      <c r="L10" s="21">
        <f>T10+'[1]بهمن '!L10</f>
        <v>1028175</v>
      </c>
      <c r="M10" s="22">
        <f t="shared" si="1"/>
        <v>44.585547201336674</v>
      </c>
      <c r="N10" s="23">
        <f>V10+'[1]بهمن '!N10</f>
        <v>533689</v>
      </c>
      <c r="O10" s="23">
        <v>934876</v>
      </c>
      <c r="P10" s="19">
        <f>X10+'[1]بهمن '!P10</f>
        <v>965370</v>
      </c>
      <c r="Q10" s="20">
        <f t="shared" si="2"/>
        <v>57.012724117987275</v>
      </c>
      <c r="R10" s="23">
        <f>'[1]آمار 94'!E10</f>
        <v>59145</v>
      </c>
      <c r="S10" s="23">
        <v>90227</v>
      </c>
      <c r="T10" s="24">
        <v>79421</v>
      </c>
      <c r="U10" s="20">
        <f t="shared" si="3"/>
        <v>0</v>
      </c>
      <c r="V10" s="23">
        <f>'[1]آمار 94'!F10</f>
        <v>0</v>
      </c>
      <c r="W10" s="25">
        <v>67851</v>
      </c>
      <c r="X10" s="26">
        <v>74520</v>
      </c>
      <c r="Y10" s="36">
        <v>1244880</v>
      </c>
      <c r="Z10" s="37">
        <v>1197000</v>
      </c>
      <c r="AA10" s="41" t="s">
        <v>25</v>
      </c>
      <c r="AB10" s="39">
        <f t="shared" si="4"/>
        <v>7</v>
      </c>
    </row>
    <row r="11" spans="1:28" ht="15.75" x14ac:dyDescent="0.4">
      <c r="A11" s="31">
        <f>'[1]آمار 94'!A11</f>
        <v>8810</v>
      </c>
      <c r="B11" s="32">
        <f>'[1]آمار 94'!B11</f>
        <v>59424</v>
      </c>
      <c r="C11" s="17">
        <f>H11+'[1]بهمن '!C11</f>
        <v>587837</v>
      </c>
      <c r="D11" s="17">
        <v>798470</v>
      </c>
      <c r="E11" s="18">
        <f>'[1]صادرات 94'!Z11*100/H11</f>
        <v>0</v>
      </c>
      <c r="F11" s="18">
        <f>'[1]آمار 94'!C11*100/H11</f>
        <v>57.612339241504721</v>
      </c>
      <c r="G11" s="18">
        <f>'[1]آمار 94'!D11*100/H11</f>
        <v>42.387660758495279</v>
      </c>
      <c r="H11" s="19">
        <f>'[1]آمار 94'!D11+'[1]آمار 94'!C11+'[1]صادرات 94'!Z11</f>
        <v>45643</v>
      </c>
      <c r="I11" s="20">
        <f t="shared" si="0"/>
        <v>45.662259615384613</v>
      </c>
      <c r="J11" s="21">
        <f>R11+'[1]بهمن '!J11</f>
        <v>569865</v>
      </c>
      <c r="K11" s="21">
        <v>800684</v>
      </c>
      <c r="L11" s="21">
        <f>T11+'[1]بهمن '!L11</f>
        <v>940000</v>
      </c>
      <c r="M11" s="22">
        <f t="shared" si="1"/>
        <v>35.553249999999998</v>
      </c>
      <c r="N11" s="23">
        <f>V11+'[1]بهمن '!N11</f>
        <v>426639</v>
      </c>
      <c r="O11" s="33">
        <v>877055</v>
      </c>
      <c r="P11" s="19">
        <f>X11+'[1]بهمن '!P11</f>
        <v>1054000</v>
      </c>
      <c r="Q11" s="20">
        <f t="shared" si="2"/>
        <v>42.258653846153848</v>
      </c>
      <c r="R11" s="23">
        <f>'[1]آمار 94'!E11</f>
        <v>43949</v>
      </c>
      <c r="S11" s="33">
        <v>79316</v>
      </c>
      <c r="T11" s="34">
        <v>70000</v>
      </c>
      <c r="U11" s="20">
        <f t="shared" si="3"/>
        <v>66.003</v>
      </c>
      <c r="V11" s="23">
        <f>'[1]آمار 94'!F11</f>
        <v>66003</v>
      </c>
      <c r="W11" s="33">
        <v>90714</v>
      </c>
      <c r="X11" s="35">
        <v>97000</v>
      </c>
      <c r="Y11" s="36">
        <v>1248000</v>
      </c>
      <c r="Z11" s="37">
        <v>1200000</v>
      </c>
      <c r="AA11" s="38" t="s">
        <v>26</v>
      </c>
      <c r="AB11" s="39">
        <f t="shared" si="4"/>
        <v>8</v>
      </c>
    </row>
    <row r="12" spans="1:28" ht="15.75" x14ac:dyDescent="0.4">
      <c r="A12" s="15">
        <f>'[1]آمار 94'!A12</f>
        <v>23220</v>
      </c>
      <c r="B12" s="16">
        <f>'[1]آمار 94'!B12</f>
        <v>402709</v>
      </c>
      <c r="C12" s="17">
        <f>H12+'[1]بهمن '!C12</f>
        <v>2094727</v>
      </c>
      <c r="D12" s="17">
        <v>2480308.27</v>
      </c>
      <c r="E12" s="18">
        <f>'[1]صادرات 94'!Z12*100/H12</f>
        <v>0</v>
      </c>
      <c r="F12" s="18">
        <f>'[1]آمار 94'!C12*100/H12</f>
        <v>51.511880203935483</v>
      </c>
      <c r="G12" s="18">
        <f>'[1]آمار 94'!D12*100/H12</f>
        <v>48.488119796064517</v>
      </c>
      <c r="H12" s="19">
        <f>'[1]آمار 94'!D12+'[1]آمار 94'!C12+'[1]صادرات 94'!Z12</f>
        <v>187118</v>
      </c>
      <c r="I12" s="20">
        <f t="shared" si="0"/>
        <v>66.611629111629114</v>
      </c>
      <c r="J12" s="21">
        <f>R12+'[1]بهمن '!J12</f>
        <v>2057500</v>
      </c>
      <c r="K12" s="21">
        <v>2483830</v>
      </c>
      <c r="L12" s="21">
        <f>T12+'[1]بهمن '!L12</f>
        <v>2541200</v>
      </c>
      <c r="M12" s="22">
        <f t="shared" si="1"/>
        <v>81.429898989898987</v>
      </c>
      <c r="N12" s="23">
        <f>V12+'[1]بهمن '!N12</f>
        <v>2418468</v>
      </c>
      <c r="O12" s="23">
        <v>2529433</v>
      </c>
      <c r="P12" s="19">
        <f>X12+'[1]بهمن '!P12</f>
        <v>2760000</v>
      </c>
      <c r="Q12" s="20">
        <f t="shared" si="2"/>
        <v>72.921522921522921</v>
      </c>
      <c r="R12" s="23">
        <f>'[1]آمار 94'!E12</f>
        <v>187700</v>
      </c>
      <c r="S12" s="23">
        <v>199300</v>
      </c>
      <c r="T12" s="24">
        <v>220000</v>
      </c>
      <c r="U12" s="20">
        <f t="shared" si="3"/>
        <v>95.353535353535349</v>
      </c>
      <c r="V12" s="23">
        <f>'[1]آمار 94'!F12</f>
        <v>236000</v>
      </c>
      <c r="W12" s="25">
        <v>226450</v>
      </c>
      <c r="X12" s="26">
        <v>238750</v>
      </c>
      <c r="Y12" s="36">
        <v>3088800</v>
      </c>
      <c r="Z12" s="37">
        <v>2970000</v>
      </c>
      <c r="AA12" s="40" t="s">
        <v>27</v>
      </c>
      <c r="AB12" s="39">
        <f t="shared" si="4"/>
        <v>9</v>
      </c>
    </row>
    <row r="13" spans="1:28" ht="15.75" x14ac:dyDescent="0.4">
      <c r="A13" s="31">
        <f>'[1]آمار 94'!A13</f>
        <v>12417.61</v>
      </c>
      <c r="B13" s="32">
        <f>'[1]آمار 94'!B13</f>
        <v>259777.76199999999</v>
      </c>
      <c r="C13" s="17">
        <f>H13+'[1]بهمن '!C13</f>
        <v>917860.5</v>
      </c>
      <c r="D13" s="17">
        <v>958713.36</v>
      </c>
      <c r="E13" s="18">
        <f>'[1]صادرات 94'!Z13*100/H13</f>
        <v>0</v>
      </c>
      <c r="F13" s="18">
        <f>'[1]آمار 94'!C13*100/H13</f>
        <v>34.331077234486685</v>
      </c>
      <c r="G13" s="18">
        <f>'[1]آمار 94'!D13*100/H13</f>
        <v>65.668922765513315</v>
      </c>
      <c r="H13" s="19">
        <f>'[1]آمار 94'!D13+'[1]آمار 94'!C13+'[1]صادرات 94'!Z13</f>
        <v>79045</v>
      </c>
      <c r="I13" s="20">
        <f t="shared" si="0"/>
        <v>73.854967948717942</v>
      </c>
      <c r="J13" s="21">
        <f>R13+'[1]بهمن '!J13</f>
        <v>921710</v>
      </c>
      <c r="K13" s="21">
        <v>950831</v>
      </c>
      <c r="L13" s="21">
        <f>T13+'[1]بهمن '!L13</f>
        <v>1075350</v>
      </c>
      <c r="M13" s="22">
        <f t="shared" si="1"/>
        <v>75.987583333333333</v>
      </c>
      <c r="N13" s="23">
        <f>V13+'[1]بهمن '!N13</f>
        <v>911851</v>
      </c>
      <c r="O13" s="33">
        <v>965603</v>
      </c>
      <c r="P13" s="19">
        <f>X13+'[1]بهمن '!P13</f>
        <v>1005000</v>
      </c>
      <c r="Q13" s="20">
        <f t="shared" si="2"/>
        <v>65.750961538461539</v>
      </c>
      <c r="R13" s="23">
        <f>'[1]آمار 94'!E13</f>
        <v>68381</v>
      </c>
      <c r="S13" s="33">
        <v>61559</v>
      </c>
      <c r="T13" s="34">
        <v>85350</v>
      </c>
      <c r="U13" s="20">
        <f t="shared" si="3"/>
        <v>93.254000000000005</v>
      </c>
      <c r="V13" s="23">
        <f>'[1]آمار 94'!F13</f>
        <v>93254</v>
      </c>
      <c r="W13" s="33">
        <v>94648</v>
      </c>
      <c r="X13" s="35">
        <v>87000</v>
      </c>
      <c r="Y13" s="36">
        <v>1248000</v>
      </c>
      <c r="Z13" s="37">
        <v>1200000</v>
      </c>
      <c r="AA13" s="38" t="s">
        <v>28</v>
      </c>
      <c r="AB13" s="39">
        <f t="shared" si="4"/>
        <v>10</v>
      </c>
    </row>
    <row r="14" spans="1:28" ht="15.75" x14ac:dyDescent="0.4">
      <c r="A14" s="15">
        <f>'[1]آمار 94'!A14</f>
        <v>28467</v>
      </c>
      <c r="B14" s="16">
        <f>'[1]آمار 94'!B14</f>
        <v>222962</v>
      </c>
      <c r="C14" s="17">
        <f>H14+'[1]بهمن '!C14</f>
        <v>1555200</v>
      </c>
      <c r="D14" s="17">
        <v>1702049</v>
      </c>
      <c r="E14" s="18">
        <f>'[1]صادرات 94'!Z14*100/H14</f>
        <v>13.715073320945976</v>
      </c>
      <c r="F14" s="18">
        <f>'[1]آمار 94'!C14*100/H14</f>
        <v>51.215618539164112</v>
      </c>
      <c r="G14" s="18">
        <f>'[1]آمار 94'!D14*100/H14</f>
        <v>35.069308139889912</v>
      </c>
      <c r="H14" s="19">
        <f>'[1]آمار 94'!D14+'[1]آمار 94'!C14+'[1]صادرات 94'!Z14</f>
        <v>114633</v>
      </c>
      <c r="I14" s="20">
        <f t="shared" si="0"/>
        <v>78.380508814102569</v>
      </c>
      <c r="J14" s="21">
        <f>R14+'[1]بهمن '!J14</f>
        <v>1565102</v>
      </c>
      <c r="K14" s="21">
        <v>1729325</v>
      </c>
      <c r="L14" s="21">
        <f>T14+'[1]بهمن '!L14</f>
        <v>1978235</v>
      </c>
      <c r="M14" s="22">
        <f t="shared" si="1"/>
        <v>80.463906249999994</v>
      </c>
      <c r="N14" s="23">
        <f>V14+'[1]بهمن '!N14</f>
        <v>1544907</v>
      </c>
      <c r="O14" s="23">
        <v>1683200</v>
      </c>
      <c r="P14" s="19">
        <f>X14+'[1]بهمن '!P14</f>
        <v>1900000</v>
      </c>
      <c r="Q14" s="20">
        <f t="shared" si="2"/>
        <v>68.289663461538467</v>
      </c>
      <c r="R14" s="23">
        <f>'[1]آمار 94'!E14</f>
        <v>113634</v>
      </c>
      <c r="S14" s="23">
        <v>128482</v>
      </c>
      <c r="T14" s="24">
        <v>160472</v>
      </c>
      <c r="U14" s="20">
        <f t="shared" si="3"/>
        <v>88.881249999999994</v>
      </c>
      <c r="V14" s="23">
        <f>'[1]آمار 94'!F14</f>
        <v>142210</v>
      </c>
      <c r="W14" s="25">
        <v>124450</v>
      </c>
      <c r="X14" s="26">
        <v>130000</v>
      </c>
      <c r="Y14" s="36">
        <v>1996800</v>
      </c>
      <c r="Z14" s="37">
        <v>1920000</v>
      </c>
      <c r="AA14" s="40" t="s">
        <v>29</v>
      </c>
      <c r="AB14" s="39">
        <f t="shared" si="4"/>
        <v>11</v>
      </c>
    </row>
    <row r="15" spans="1:28" ht="15.75" x14ac:dyDescent="0.4">
      <c r="A15" s="31">
        <f>'[1]آمار 94'!A15</f>
        <v>27555</v>
      </c>
      <c r="B15" s="16">
        <f>'[1]آمار 94'!B15</f>
        <v>67276</v>
      </c>
      <c r="C15" s="17">
        <f>H15+'[1]بهمن '!C15</f>
        <v>1561910.4800000002</v>
      </c>
      <c r="D15" s="17">
        <v>1989239.6099999999</v>
      </c>
      <c r="E15" s="18">
        <f>'[1]صادرات 94'!Z15*100/H15</f>
        <v>0.29181564451230402</v>
      </c>
      <c r="F15" s="18">
        <f>'[1]آمار 94'!C15*100/H15</f>
        <v>51.421887749205936</v>
      </c>
      <c r="G15" s="18">
        <f>'[1]آمار 94'!D15*100/H15</f>
        <v>48.286296606281759</v>
      </c>
      <c r="H15" s="19">
        <f>'[1]آمار 94'!D15+'[1]آمار 94'!C15+'[1]صادرات 94'!Z15</f>
        <v>114222.8</v>
      </c>
      <c r="I15" s="20">
        <f t="shared" si="0"/>
        <v>71.066391941391942</v>
      </c>
      <c r="J15" s="21">
        <f>R15+'[1]بهمن '!J15</f>
        <v>1552090</v>
      </c>
      <c r="K15" s="21">
        <v>2000388</v>
      </c>
      <c r="L15" s="21">
        <f>T15+'[1]بهمن '!L15</f>
        <v>2195000</v>
      </c>
      <c r="M15" s="22">
        <f t="shared" si="1"/>
        <v>60.83047619047619</v>
      </c>
      <c r="N15" s="23">
        <f>V15+'[1]بهمن '!N15</f>
        <v>1277440</v>
      </c>
      <c r="O15" s="33">
        <v>1922030</v>
      </c>
      <c r="P15" s="19">
        <f>X15+'[1]بهمن '!P15</f>
        <v>2100000</v>
      </c>
      <c r="Q15" s="20">
        <f t="shared" si="2"/>
        <v>63.195054945054942</v>
      </c>
      <c r="R15" s="23">
        <f>'[1]آمار 94'!E15</f>
        <v>115015</v>
      </c>
      <c r="S15" s="33">
        <v>98178</v>
      </c>
      <c r="T15" s="34">
        <v>184000</v>
      </c>
      <c r="U15" s="20">
        <f t="shared" si="3"/>
        <v>13.297142857142857</v>
      </c>
      <c r="V15" s="23">
        <f>'[1]آمار 94'!F15</f>
        <v>23270</v>
      </c>
      <c r="W15" s="33">
        <v>177328</v>
      </c>
      <c r="X15" s="35">
        <v>172000</v>
      </c>
      <c r="Y15" s="36">
        <v>2184000</v>
      </c>
      <c r="Z15" s="37">
        <v>2100000</v>
      </c>
      <c r="AA15" s="38" t="s">
        <v>30</v>
      </c>
      <c r="AB15" s="39">
        <f t="shared" si="4"/>
        <v>12</v>
      </c>
    </row>
    <row r="16" spans="1:28" ht="15.75" x14ac:dyDescent="0.4">
      <c r="A16" s="15">
        <f>'[1]آمار 94'!A16</f>
        <v>23834</v>
      </c>
      <c r="B16" s="16">
        <f>'[1]آمار 94'!B16</f>
        <v>189570</v>
      </c>
      <c r="C16" s="17">
        <f>H16+'[1]بهمن '!C16</f>
        <v>1030747.58</v>
      </c>
      <c r="D16" s="17">
        <v>1187285.1999999997</v>
      </c>
      <c r="E16" s="18">
        <f>'[1]صادرات 94'!Z16*100/H16</f>
        <v>45.458271490030562</v>
      </c>
      <c r="F16" s="18">
        <f>'[1]آمار 94'!C16*100/H16</f>
        <v>23.328157636521507</v>
      </c>
      <c r="G16" s="18">
        <f>'[1]آمار 94'!D16*100/H16</f>
        <v>31.213570873447942</v>
      </c>
      <c r="H16" s="19">
        <f>'[1]آمار 94'!D16+'[1]آمار 94'!C16+'[1]صادرات 94'!Z16</f>
        <v>73317.01999999999</v>
      </c>
      <c r="I16" s="20">
        <f t="shared" si="0"/>
        <v>83.822275641025641</v>
      </c>
      <c r="J16" s="21">
        <f>R16+'[1]بهمن '!J16</f>
        <v>1046102</v>
      </c>
      <c r="K16" s="21">
        <v>1185744</v>
      </c>
      <c r="L16" s="21">
        <f>T16+'[1]بهمن '!L16</f>
        <v>1155000</v>
      </c>
      <c r="M16" s="22">
        <f t="shared" si="1"/>
        <v>88.330749999999995</v>
      </c>
      <c r="N16" s="23">
        <f>V16+'[1]بهمن '!N16</f>
        <v>1059969</v>
      </c>
      <c r="O16" s="23">
        <v>1164650</v>
      </c>
      <c r="P16" s="19">
        <f>X16+'[1]بهمن '!P16</f>
        <v>1100000</v>
      </c>
      <c r="Q16" s="20">
        <f t="shared" si="2"/>
        <v>68.377884615384616</v>
      </c>
      <c r="R16" s="23">
        <f>'[1]آمار 94'!E16</f>
        <v>71113</v>
      </c>
      <c r="S16" s="23">
        <v>95686</v>
      </c>
      <c r="T16" s="24">
        <v>99500</v>
      </c>
      <c r="U16" s="20">
        <f t="shared" si="3"/>
        <v>101.75</v>
      </c>
      <c r="V16" s="23">
        <f>'[1]آمار 94'!F16</f>
        <v>101750</v>
      </c>
      <c r="W16" s="25">
        <v>108090</v>
      </c>
      <c r="X16" s="26">
        <v>110000</v>
      </c>
      <c r="Y16" s="36">
        <v>1248000</v>
      </c>
      <c r="Z16" s="37">
        <v>1200000</v>
      </c>
      <c r="AA16" s="40" t="s">
        <v>31</v>
      </c>
      <c r="AB16" s="39">
        <f t="shared" si="4"/>
        <v>13</v>
      </c>
    </row>
    <row r="17" spans="1:28" ht="15.75" x14ac:dyDescent="0.4">
      <c r="A17" s="31">
        <f>'[1]آمار 94'!A17</f>
        <v>3481</v>
      </c>
      <c r="B17" s="16">
        <f>'[1]آمار 94'!B17</f>
        <v>115335</v>
      </c>
      <c r="C17" s="17">
        <f>H17+'[1]بهمن '!C17</f>
        <v>620567.64999999991</v>
      </c>
      <c r="D17" s="17">
        <v>860590</v>
      </c>
      <c r="E17" s="18">
        <f>'[1]صادرات 94'!Z17*100/H17</f>
        <v>0</v>
      </c>
      <c r="F17" s="18">
        <f>'[1]آمار 94'!C17*100/H17</f>
        <v>57.852052979846263</v>
      </c>
      <c r="G17" s="18">
        <f>'[1]آمار 94'!D17*100/H17</f>
        <v>42.147947020153737</v>
      </c>
      <c r="H17" s="19">
        <f>'[1]آمار 94'!D17+'[1]آمار 94'!C17+'[1]صادرات 94'!Z17</f>
        <v>50909.17</v>
      </c>
      <c r="I17" s="20">
        <f t="shared" si="0"/>
        <v>75.077777777777783</v>
      </c>
      <c r="J17" s="21">
        <f>R17+'[1]بهمن '!J17</f>
        <v>614887</v>
      </c>
      <c r="K17" s="21">
        <v>866927</v>
      </c>
      <c r="L17" s="21">
        <f>T17+'[1]بهمن '!L17</f>
        <v>825000</v>
      </c>
      <c r="M17" s="22">
        <f t="shared" si="1"/>
        <v>73.561142857142855</v>
      </c>
      <c r="N17" s="23">
        <f>V17+'[1]بهمن '!N17</f>
        <v>579294</v>
      </c>
      <c r="O17" s="33">
        <v>581581</v>
      </c>
      <c r="P17" s="19">
        <f>X17+'[1]بهمن '!P17</f>
        <v>591500</v>
      </c>
      <c r="Q17" s="20">
        <f t="shared" si="2"/>
        <v>64.556776556776555</v>
      </c>
      <c r="R17" s="23">
        <f>'[1]آمار 94'!E17</f>
        <v>44060</v>
      </c>
      <c r="S17" s="33">
        <v>72815</v>
      </c>
      <c r="T17" s="34">
        <v>80000</v>
      </c>
      <c r="U17" s="20">
        <f t="shared" si="3"/>
        <v>74.352761904761905</v>
      </c>
      <c r="V17" s="23">
        <f>'[1]آمار 94'!F17</f>
        <v>48794</v>
      </c>
      <c r="W17" s="33">
        <v>51181</v>
      </c>
      <c r="X17" s="35">
        <v>51000</v>
      </c>
      <c r="Y17" s="36">
        <v>819000</v>
      </c>
      <c r="Z17" s="37">
        <v>787500</v>
      </c>
      <c r="AA17" s="38" t="s">
        <v>32</v>
      </c>
      <c r="AB17" s="42">
        <f t="shared" si="4"/>
        <v>14</v>
      </c>
    </row>
    <row r="18" spans="1:28" ht="15" customHeight="1" x14ac:dyDescent="0.4">
      <c r="A18" s="15">
        <f>'[1]آمار 94'!A18</f>
        <v>16028</v>
      </c>
      <c r="B18" s="16">
        <f>'[1]آمار 94'!B18</f>
        <v>180840</v>
      </c>
      <c r="C18" s="17">
        <f>H18+'[1]بهمن '!C18</f>
        <v>1054386.98</v>
      </c>
      <c r="D18" s="17">
        <v>939408</v>
      </c>
      <c r="E18" s="18">
        <f>'[1]صادرات 94'!Z18*100/H18</f>
        <v>3.737421340060433</v>
      </c>
      <c r="F18" s="18">
        <f>'[1]آمار 94'!C18*100/H18</f>
        <v>64.054556039142852</v>
      </c>
      <c r="G18" s="18">
        <f>'[1]آمار 94'!D18*100/H18</f>
        <v>32.208022620796719</v>
      </c>
      <c r="H18" s="19">
        <f>'[1]آمار 94'!D18+'[1]آمار 94'!C18+'[1]صادرات 94'!Z18</f>
        <v>90182.5</v>
      </c>
      <c r="I18" s="20">
        <f t="shared" si="0"/>
        <v>92.722268673355629</v>
      </c>
      <c r="J18" s="21">
        <f>R18+'[1]بهمن '!J18</f>
        <v>1064600</v>
      </c>
      <c r="K18" s="21">
        <v>1000200</v>
      </c>
      <c r="L18" s="21">
        <f>T18+'[1]بهمن '!L18</f>
        <v>1006980</v>
      </c>
      <c r="M18" s="22">
        <f t="shared" si="1"/>
        <v>98.822463768115938</v>
      </c>
      <c r="N18" s="23">
        <f>V18+'[1]بهمن '!N18</f>
        <v>1091000</v>
      </c>
      <c r="O18" s="23">
        <v>977990</v>
      </c>
      <c r="P18" s="19">
        <f>X18+'[1]بهمن '!P18</f>
        <v>997950</v>
      </c>
      <c r="Q18" s="20">
        <f t="shared" si="2"/>
        <v>92.203177257525084</v>
      </c>
      <c r="R18" s="23">
        <f>'[1]آمار 94'!E18</f>
        <v>88220</v>
      </c>
      <c r="S18" s="23">
        <v>75800</v>
      </c>
      <c r="T18" s="24">
        <v>87360</v>
      </c>
      <c r="U18" s="20">
        <f t="shared" si="3"/>
        <v>100.43478260869566</v>
      </c>
      <c r="V18" s="23">
        <f>'[1]آمار 94'!F18</f>
        <v>92400</v>
      </c>
      <c r="W18" s="23">
        <v>97440</v>
      </c>
      <c r="X18" s="26">
        <v>84940</v>
      </c>
      <c r="Y18" s="36">
        <v>1148160</v>
      </c>
      <c r="Z18" s="37">
        <v>1104000</v>
      </c>
      <c r="AA18" s="41" t="s">
        <v>33</v>
      </c>
      <c r="AB18" s="42">
        <f t="shared" si="4"/>
        <v>15</v>
      </c>
    </row>
    <row r="19" spans="1:28" ht="17.25" customHeight="1" x14ac:dyDescent="0.4">
      <c r="A19" s="31">
        <f>'[1]آمار 94'!A19</f>
        <v>49552</v>
      </c>
      <c r="B19" s="16">
        <f>'[1]آمار 94'!B19</f>
        <v>667372</v>
      </c>
      <c r="C19" s="17">
        <f>H19+'[1]بهمن '!C19</f>
        <v>1587160.3599999999</v>
      </c>
      <c r="D19" s="17">
        <v>2184212.6200000006</v>
      </c>
      <c r="E19" s="18">
        <f>'[1]صادرات 94'!Z19*100/H19</f>
        <v>1.3268834751525043</v>
      </c>
      <c r="F19" s="18">
        <f>'[1]آمار 94'!C19*100/H19</f>
        <v>44.786364637163096</v>
      </c>
      <c r="G19" s="18">
        <f>'[1]آمار 94'!D19*100/H19</f>
        <v>53.886751887684397</v>
      </c>
      <c r="H19" s="19">
        <f>'[1]آمار 94'!D19+'[1]آمار 94'!C19+'[1]صادرات 94'!Z19</f>
        <v>154422</v>
      </c>
      <c r="I19" s="20">
        <f t="shared" si="0"/>
        <v>69.900772743238491</v>
      </c>
      <c r="J19" s="21">
        <f>R19+'[1]بهمن '!J19</f>
        <v>1592060</v>
      </c>
      <c r="K19" s="21">
        <v>2200280</v>
      </c>
      <c r="L19" s="21">
        <f>T19+'[1]بهمن '!L19</f>
        <v>2615001</v>
      </c>
      <c r="M19" s="22">
        <f t="shared" si="1"/>
        <v>77.012557077625573</v>
      </c>
      <c r="N19" s="23">
        <f>V19+'[1]بهمن '!N19</f>
        <v>1686575</v>
      </c>
      <c r="O19" s="33">
        <v>2369180</v>
      </c>
      <c r="P19" s="19">
        <f>X19+'[1]بهمن '!P19</f>
        <v>2357000</v>
      </c>
      <c r="Q19" s="20">
        <f t="shared" si="2"/>
        <v>81.448893572181248</v>
      </c>
      <c r="R19" s="23">
        <f>'[1]آمار 94'!E19</f>
        <v>154590</v>
      </c>
      <c r="S19" s="33">
        <v>139000</v>
      </c>
      <c r="T19" s="34">
        <v>206250</v>
      </c>
      <c r="U19" s="20">
        <f t="shared" si="3"/>
        <v>113.92328767123287</v>
      </c>
      <c r="V19" s="23">
        <f>'[1]آمار 94'!F19</f>
        <v>207910</v>
      </c>
      <c r="W19" s="33">
        <v>214720</v>
      </c>
      <c r="X19" s="35">
        <v>185900</v>
      </c>
      <c r="Y19" s="36">
        <v>2277600</v>
      </c>
      <c r="Z19" s="37">
        <v>2190000</v>
      </c>
      <c r="AA19" s="38" t="s">
        <v>34</v>
      </c>
      <c r="AB19" s="42">
        <f>+SUM(AB18,1)</f>
        <v>16</v>
      </c>
    </row>
    <row r="20" spans="1:28" ht="15.75" x14ac:dyDescent="0.4">
      <c r="A20" s="15">
        <f>'[1]آمار 94'!A20</f>
        <v>1417.3019999999999</v>
      </c>
      <c r="B20" s="16">
        <f>'[1]آمار 94'!B20</f>
        <v>27807.15</v>
      </c>
      <c r="C20" s="17">
        <f>H20+'[1]بهمن '!C20</f>
        <v>39107.880000000005</v>
      </c>
      <c r="D20" s="17">
        <v>39490.78</v>
      </c>
      <c r="E20" s="18">
        <f>'[1]صادرات 94'!Z20*100/H20</f>
        <v>0</v>
      </c>
      <c r="F20" s="18">
        <f>'[1]آمار 94'!C20*100/H20</f>
        <v>17.267977108733515</v>
      </c>
      <c r="G20" s="18">
        <f>'[1]آمار 94'!D20*100/H20</f>
        <v>82.732022891266482</v>
      </c>
      <c r="H20" s="19">
        <f>'[1]آمار 94'!D20+'[1]آمار 94'!C20+'[1]صادرات 94'!Z20</f>
        <v>16076</v>
      </c>
      <c r="I20" s="20">
        <f t="shared" si="0"/>
        <v>29.932087143625605</v>
      </c>
      <c r="J20" s="21">
        <f>R20+'[1]بهمن '!J20</f>
        <v>26709</v>
      </c>
      <c r="K20" s="21">
        <v>38574</v>
      </c>
      <c r="L20" s="21">
        <f>T20+'[1]بهمن '!L20</f>
        <v>48960</v>
      </c>
      <c r="M20" s="22">
        <f t="shared" si="1"/>
        <v>0.703962703962704</v>
      </c>
      <c r="N20" s="23">
        <f>V20+'[1]بهمن '!N20</f>
        <v>604</v>
      </c>
      <c r="O20" s="23">
        <v>46046</v>
      </c>
      <c r="P20" s="19">
        <f>X20+'[1]بهمن '!P20</f>
        <v>48000</v>
      </c>
      <c r="Q20" s="20">
        <f t="shared" si="2"/>
        <v>36.296395911780529</v>
      </c>
      <c r="R20" s="23">
        <f>'[1]آمار 94'!E20</f>
        <v>2699</v>
      </c>
      <c r="S20" s="23">
        <v>2660</v>
      </c>
      <c r="T20" s="24">
        <v>3900</v>
      </c>
      <c r="U20" s="20">
        <f t="shared" si="3"/>
        <v>0</v>
      </c>
      <c r="V20" s="23">
        <f>'[1]آمار 94'!F20</f>
        <v>0</v>
      </c>
      <c r="W20" s="23">
        <v>2382</v>
      </c>
      <c r="X20" s="26">
        <v>4500</v>
      </c>
      <c r="Y20" s="36">
        <v>89232</v>
      </c>
      <c r="Z20" s="37">
        <v>85800</v>
      </c>
      <c r="AA20" s="41" t="s">
        <v>35</v>
      </c>
      <c r="AB20" s="42">
        <f t="shared" si="4"/>
        <v>17</v>
      </c>
    </row>
    <row r="21" spans="1:28" ht="15.75" x14ac:dyDescent="0.4">
      <c r="A21" s="31">
        <f>'[1]آمار 94'!A21</f>
        <v>3014.819</v>
      </c>
      <c r="B21" s="16">
        <f>'[1]آمار 94'!B21</f>
        <v>8684.6299999999992</v>
      </c>
      <c r="C21" s="17">
        <f>H21+'[1]بهمن '!C21</f>
        <v>281391.37900000002</v>
      </c>
      <c r="D21" s="17">
        <v>290292.26</v>
      </c>
      <c r="E21" s="18">
        <f>'[1]صادرات 94'!Z21*100/H21</f>
        <v>0</v>
      </c>
      <c r="F21" s="18">
        <f>'[1]آمار 94'!C21*100/H21</f>
        <v>84.329825416385063</v>
      </c>
      <c r="G21" s="18">
        <f>'[1]آمار 94'!D21*100/H21</f>
        <v>15.670174583614932</v>
      </c>
      <c r="H21" s="19">
        <f>'[1]آمار 94'!D21+'[1]آمار 94'!C21+'[1]صادرات 94'!Z21</f>
        <v>27964.079000000002</v>
      </c>
      <c r="I21" s="20">
        <f t="shared" si="0"/>
        <v>72.728683353683351</v>
      </c>
      <c r="J21" s="21">
        <f>R21+'[1]بهمن '!J21</f>
        <v>285911</v>
      </c>
      <c r="K21" s="43">
        <v>291954</v>
      </c>
      <c r="L21" s="21">
        <f>T21+'[1]بهمن '!L21</f>
        <v>440500</v>
      </c>
      <c r="M21" s="22">
        <f t="shared" si="1"/>
        <v>46.12830687830688</v>
      </c>
      <c r="N21" s="23">
        <f>V21+'[1]بهمن '!N21</f>
        <v>174365</v>
      </c>
      <c r="O21" s="33">
        <v>235998</v>
      </c>
      <c r="P21" s="19">
        <f>X21+'[1]بهمن '!P21</f>
        <v>309000</v>
      </c>
      <c r="Q21" s="20">
        <f t="shared" si="2"/>
        <v>88.504273504273499</v>
      </c>
      <c r="R21" s="23">
        <f>'[1]آمار 94'!E21</f>
        <v>28994</v>
      </c>
      <c r="S21" s="33">
        <v>22880</v>
      </c>
      <c r="T21" s="34">
        <v>40000</v>
      </c>
      <c r="U21" s="20">
        <f t="shared" si="3"/>
        <v>83.139682539682539</v>
      </c>
      <c r="V21" s="23">
        <f>'[1]آمار 94'!F21</f>
        <v>26189</v>
      </c>
      <c r="W21" s="33">
        <v>0</v>
      </c>
      <c r="X21" s="35">
        <v>30000</v>
      </c>
      <c r="Y21" s="36">
        <v>393120</v>
      </c>
      <c r="Z21" s="37">
        <v>378000</v>
      </c>
      <c r="AA21" s="38" t="s">
        <v>36</v>
      </c>
      <c r="AB21" s="42">
        <f t="shared" si="4"/>
        <v>18</v>
      </c>
    </row>
    <row r="22" spans="1:28" ht="15.75" x14ac:dyDescent="0.4">
      <c r="A22" s="15">
        <f>'[1]آمار 94'!A22</f>
        <v>27381</v>
      </c>
      <c r="B22" s="16">
        <f>'[1]آمار 94'!B22</f>
        <v>175032</v>
      </c>
      <c r="C22" s="17">
        <f>H22+'[1]بهمن '!C22</f>
        <v>728359.48</v>
      </c>
      <c r="D22" s="17">
        <v>862824.1399999999</v>
      </c>
      <c r="E22" s="18">
        <f>'[1]صادرات 94'!Z22*100/H22</f>
        <v>1.051659880222128</v>
      </c>
      <c r="F22" s="18">
        <f>'[1]آمار 94'!C22*100/H22</f>
        <v>61.782707909369648</v>
      </c>
      <c r="G22" s="18">
        <f>'[1]آمار 94'!D22*100/H22</f>
        <v>37.165632210408219</v>
      </c>
      <c r="H22" s="19">
        <f>'[1]آمار 94'!D22+'[1]آمار 94'!C22+'[1]صادرات 94'!Z22</f>
        <v>55085.3</v>
      </c>
      <c r="I22" s="20">
        <f t="shared" si="0"/>
        <v>66.747161172161171</v>
      </c>
      <c r="J22" s="21">
        <f>R22+'[1]بهمن '!J22</f>
        <v>728879</v>
      </c>
      <c r="K22" s="21">
        <v>867766</v>
      </c>
      <c r="L22" s="21">
        <f>T22+'[1]بهمن '!L22</f>
        <v>975000</v>
      </c>
      <c r="M22" s="22">
        <f t="shared" si="1"/>
        <v>58.981238095238098</v>
      </c>
      <c r="N22" s="23">
        <f>V22+'[1]بهمن '!N22</f>
        <v>619303</v>
      </c>
      <c r="O22" s="23">
        <v>764691</v>
      </c>
      <c r="P22" s="19">
        <f>X22+'[1]بهمن '!P22</f>
        <v>957070</v>
      </c>
      <c r="Q22" s="20">
        <f t="shared" si="2"/>
        <v>66.192307692307693</v>
      </c>
      <c r="R22" s="23">
        <f>'[1]آمار 94'!E22</f>
        <v>60235</v>
      </c>
      <c r="S22" s="23">
        <v>44154</v>
      </c>
      <c r="T22" s="24">
        <v>75000</v>
      </c>
      <c r="U22" s="20">
        <f t="shared" si="3"/>
        <v>45.006857142857143</v>
      </c>
      <c r="V22" s="23">
        <f>'[1]آمار 94'!F22</f>
        <v>39381</v>
      </c>
      <c r="W22" s="23">
        <v>83855</v>
      </c>
      <c r="X22" s="26">
        <v>82350</v>
      </c>
      <c r="Y22" s="36">
        <v>1092000</v>
      </c>
      <c r="Z22" s="37">
        <v>1050000</v>
      </c>
      <c r="AA22" s="41" t="s">
        <v>37</v>
      </c>
      <c r="AB22" s="42">
        <f t="shared" si="4"/>
        <v>19</v>
      </c>
    </row>
    <row r="23" spans="1:28" ht="15.75" x14ac:dyDescent="0.4">
      <c r="A23" s="31">
        <f>'[1]آمار 94'!A23</f>
        <v>3976</v>
      </c>
      <c r="B23" s="16">
        <f>'[1]آمار 94'!B23</f>
        <v>59529</v>
      </c>
      <c r="C23" s="17">
        <f>H23+'[1]بهمن '!C23</f>
        <v>230989</v>
      </c>
      <c r="D23" s="17">
        <v>287717</v>
      </c>
      <c r="E23" s="18">
        <f>'[1]صادرات 94'!Z23*100/H23</f>
        <v>0</v>
      </c>
      <c r="F23" s="18">
        <f>'[1]آمار 94'!C23*100/H23</f>
        <v>22.138826785904396</v>
      </c>
      <c r="G23" s="18">
        <f>'[1]آمار 94'!D23*100/H23</f>
        <v>77.861173214095601</v>
      </c>
      <c r="H23" s="19">
        <f>'[1]آمار 94'!D23+'[1]آمار 94'!C23+'[1]صادرات 94'!Z23</f>
        <v>18786</v>
      </c>
      <c r="I23" s="20">
        <f t="shared" si="0"/>
        <v>71.528998778998783</v>
      </c>
      <c r="J23" s="21">
        <f>R23+'[1]بهمن '!J23</f>
        <v>234329</v>
      </c>
      <c r="K23" s="43">
        <v>294190</v>
      </c>
      <c r="L23" s="21">
        <f>T23+'[1]بهمن '!L23</f>
        <v>295000</v>
      </c>
      <c r="M23" s="22">
        <f t="shared" si="1"/>
        <v>74.738095238095241</v>
      </c>
      <c r="N23" s="23">
        <f>V23+'[1]بهمن '!N23</f>
        <v>235425</v>
      </c>
      <c r="O23" s="33">
        <v>263000</v>
      </c>
      <c r="P23" s="19">
        <f>X23+'[1]بهمن '!P23</f>
        <v>280000</v>
      </c>
      <c r="Q23" s="20">
        <f t="shared" si="2"/>
        <v>67.706959706959708</v>
      </c>
      <c r="R23" s="23">
        <f>'[1]آمار 94'!E23</f>
        <v>18484</v>
      </c>
      <c r="S23" s="33">
        <v>17658</v>
      </c>
      <c r="T23" s="34">
        <v>28000</v>
      </c>
      <c r="U23" s="20">
        <f t="shared" si="3"/>
        <v>62.704761904761902</v>
      </c>
      <c r="V23" s="23">
        <f>'[1]آمار 94'!F23</f>
        <v>16460</v>
      </c>
      <c r="W23" s="33">
        <v>22330</v>
      </c>
      <c r="X23" s="35">
        <v>24000</v>
      </c>
      <c r="Y23" s="36">
        <v>327600</v>
      </c>
      <c r="Z23" s="37">
        <v>315000</v>
      </c>
      <c r="AA23" s="38" t="s">
        <v>38</v>
      </c>
      <c r="AB23" s="39">
        <f t="shared" si="4"/>
        <v>20</v>
      </c>
    </row>
    <row r="24" spans="1:28" ht="15.75" x14ac:dyDescent="0.4">
      <c r="A24" s="15">
        <f>'[1]آمار 94'!A24</f>
        <v>1523</v>
      </c>
      <c r="B24" s="16">
        <f>'[1]آمار 94'!B24</f>
        <v>48393</v>
      </c>
      <c r="C24" s="17">
        <f>H24+'[1]بهمن '!C24</f>
        <v>71709</v>
      </c>
      <c r="D24" s="17">
        <v>88591</v>
      </c>
      <c r="E24" s="18">
        <f>'[1]صادرات 94'!Z24*100/H24</f>
        <v>39.060832443970121</v>
      </c>
      <c r="F24" s="18">
        <f>'[1]آمار 94'!C24*100/H24</f>
        <v>60.939167556029879</v>
      </c>
      <c r="G24" s="18">
        <f>'[1]آمار 94'!D24*100/H24</f>
        <v>0</v>
      </c>
      <c r="H24" s="19">
        <f>'[1]آمار 94'!D24+'[1]آمار 94'!C24+'[1]صادرات 94'!Z24</f>
        <v>9370</v>
      </c>
      <c r="I24" s="20">
        <f t="shared" si="0"/>
        <v>62.545614035087716</v>
      </c>
      <c r="J24" s="21">
        <f>R24+'[1]بهمن '!J24</f>
        <v>71302</v>
      </c>
      <c r="K24" s="21">
        <v>89883</v>
      </c>
      <c r="L24" s="21">
        <f>T24+'[1]بهمن '!L24</f>
        <v>90000</v>
      </c>
      <c r="M24" s="22">
        <f t="shared" si="1"/>
        <v>68.231555555555545</v>
      </c>
      <c r="N24" s="23">
        <f>V24+'[1]بهمن '!N24</f>
        <v>75225.289999999994</v>
      </c>
      <c r="O24" s="23">
        <v>94709</v>
      </c>
      <c r="P24" s="19">
        <f>X24+'[1]بهمن '!P24</f>
        <v>88154</v>
      </c>
      <c r="Q24" s="20">
        <f t="shared" si="2"/>
        <v>101.30526315789474</v>
      </c>
      <c r="R24" s="23">
        <f>'[1]آمار 94'!E24</f>
        <v>9624</v>
      </c>
      <c r="S24" s="23">
        <v>9207</v>
      </c>
      <c r="T24" s="24">
        <v>7500</v>
      </c>
      <c r="U24" s="20">
        <f t="shared" si="3"/>
        <v>91.722448979591832</v>
      </c>
      <c r="V24" s="23">
        <f>'[1]آمار 94'!F24</f>
        <v>8427</v>
      </c>
      <c r="W24" s="23">
        <v>7374</v>
      </c>
      <c r="X24" s="26">
        <v>8820</v>
      </c>
      <c r="Y24" s="36">
        <v>114000</v>
      </c>
      <c r="Z24" s="37">
        <v>110250</v>
      </c>
      <c r="AA24" s="41" t="s">
        <v>39</v>
      </c>
      <c r="AB24" s="39">
        <f t="shared" si="4"/>
        <v>21</v>
      </c>
    </row>
    <row r="25" spans="1:28" ht="15.75" x14ac:dyDescent="0.4">
      <c r="A25" s="31">
        <f>'[1]آمار 94'!A25</f>
        <v>25580</v>
      </c>
      <c r="B25" s="16">
        <f>'[1]آمار 94'!B25</f>
        <v>417780</v>
      </c>
      <c r="C25" s="17">
        <f>H25+'[1]بهمن '!C25</f>
        <v>1115459</v>
      </c>
      <c r="D25" s="17">
        <v>1275050</v>
      </c>
      <c r="E25" s="18">
        <f>'[1]صادرات 94'!Z25*100/H25</f>
        <v>23.79580698258685</v>
      </c>
      <c r="F25" s="18">
        <f>'[1]آمار 94'!C25*100/H25</f>
        <v>63.633804037078747</v>
      </c>
      <c r="G25" s="18">
        <f>'[1]آمار 94'!D25*100/H25</f>
        <v>12.570388980334402</v>
      </c>
      <c r="H25" s="19">
        <f>'[1]آمار 94'!D25+'[1]آمار 94'!C25+'[1]صادرات 94'!Z25</f>
        <v>46172</v>
      </c>
      <c r="I25" s="20">
        <f t="shared" si="0"/>
        <v>64.799467827769718</v>
      </c>
      <c r="J25" s="21">
        <f>R25+'[1]بهمن '!J25</f>
        <v>1071524</v>
      </c>
      <c r="K25" s="43">
        <v>1210422</v>
      </c>
      <c r="L25" s="21">
        <f>T25+'[1]بهمن '!L25</f>
        <v>1708720</v>
      </c>
      <c r="M25" s="22">
        <f t="shared" si="1"/>
        <v>83.52559748427673</v>
      </c>
      <c r="N25" s="23">
        <f>V25+'[1]بهمن '!N25</f>
        <v>1328057</v>
      </c>
      <c r="O25" s="33">
        <v>1359127</v>
      </c>
      <c r="P25" s="19">
        <f>X25+'[1]بهمن '!P25</f>
        <v>1643000</v>
      </c>
      <c r="Q25" s="20">
        <f t="shared" si="2"/>
        <v>46.20174165457184</v>
      </c>
      <c r="R25" s="23">
        <f>'[1]آمار 94'!E25</f>
        <v>63666</v>
      </c>
      <c r="S25" s="33">
        <v>83605</v>
      </c>
      <c r="T25" s="34">
        <v>148824</v>
      </c>
      <c r="U25" s="20">
        <f t="shared" si="3"/>
        <v>73.282264150943391</v>
      </c>
      <c r="V25" s="23">
        <f>'[1]آمار 94'!F25</f>
        <v>97099</v>
      </c>
      <c r="W25" s="33">
        <v>137745</v>
      </c>
      <c r="X25" s="35">
        <v>143100</v>
      </c>
      <c r="Y25" s="36">
        <v>1653600</v>
      </c>
      <c r="Z25" s="37">
        <v>1590000</v>
      </c>
      <c r="AA25" s="38" t="s">
        <v>40</v>
      </c>
      <c r="AB25" s="39">
        <f t="shared" si="4"/>
        <v>22</v>
      </c>
    </row>
    <row r="26" spans="1:28" ht="15.75" x14ac:dyDescent="0.4">
      <c r="A26" s="15">
        <f>'[1]آمار 94'!A26</f>
        <v>25002</v>
      </c>
      <c r="B26" s="16">
        <f>'[1]آمار 94'!B26</f>
        <v>160503</v>
      </c>
      <c r="C26" s="17">
        <f>H26+'[1]بهمن '!C26</f>
        <v>807203.37999999989</v>
      </c>
      <c r="D26" s="17">
        <v>869142.67999999993</v>
      </c>
      <c r="E26" s="18">
        <f>'[1]صادرات 94'!Z26*100/H26</f>
        <v>17.248422613634773</v>
      </c>
      <c r="F26" s="18">
        <f>'[1]آمار 94'!C26*100/H26</f>
        <v>53.100910757005558</v>
      </c>
      <c r="G26" s="18">
        <f>'[1]آمار 94'!D26*100/H26</f>
        <v>29.650666629359673</v>
      </c>
      <c r="H26" s="19">
        <f>'[1]آمار 94'!D26+'[1]آمار 94'!C26+'[1]صادرات 94'!Z26</f>
        <v>71479</v>
      </c>
      <c r="I26" s="20">
        <f t="shared" si="0"/>
        <v>99.831356015779093</v>
      </c>
      <c r="J26" s="21">
        <f>R26+'[1]بهمن '!J26</f>
        <v>809831.96</v>
      </c>
      <c r="K26" s="21">
        <v>862584.77</v>
      </c>
      <c r="L26" s="21">
        <f>T26+'[1]بهمن '!L26</f>
        <v>770000</v>
      </c>
      <c r="M26" s="22">
        <f t="shared" si="1"/>
        <v>112.55814615384615</v>
      </c>
      <c r="N26" s="23">
        <f>V26+'[1]بهمن '!N26</f>
        <v>877953.54</v>
      </c>
      <c r="O26" s="23">
        <v>837656.7300000001</v>
      </c>
      <c r="P26" s="19">
        <f>X26+'[1]بهمن '!P26</f>
        <v>815000</v>
      </c>
      <c r="Q26" s="20">
        <f t="shared" si="2"/>
        <v>111.58136094674556</v>
      </c>
      <c r="R26" s="23">
        <f>'[1]آمار 94'!E26</f>
        <v>75429</v>
      </c>
      <c r="S26" s="23">
        <v>74985.3</v>
      </c>
      <c r="T26" s="24">
        <v>70000</v>
      </c>
      <c r="U26" s="20">
        <f t="shared" si="3"/>
        <v>113.36923076923077</v>
      </c>
      <c r="V26" s="23">
        <f>'[1]آمار 94'!F26</f>
        <v>73690</v>
      </c>
      <c r="W26" s="23">
        <v>74963.03</v>
      </c>
      <c r="X26" s="26">
        <v>67500</v>
      </c>
      <c r="Y26" s="36">
        <v>811200</v>
      </c>
      <c r="Z26" s="37">
        <v>780000</v>
      </c>
      <c r="AA26" s="41" t="s">
        <v>41</v>
      </c>
      <c r="AB26" s="39">
        <f t="shared" si="4"/>
        <v>23</v>
      </c>
    </row>
    <row r="27" spans="1:28" ht="15.75" x14ac:dyDescent="0.4">
      <c r="A27" s="31">
        <f>'[1]آمار 94'!A27</f>
        <v>21175</v>
      </c>
      <c r="B27" s="16">
        <f>'[1]آمار 94'!B27</f>
        <v>437966</v>
      </c>
      <c r="C27" s="17">
        <f>H27+'[1]بهمن '!C27</f>
        <v>1682041.4109999998</v>
      </c>
      <c r="D27" s="17">
        <v>1801359.42</v>
      </c>
      <c r="E27" s="18">
        <f>'[1]صادرات 94'!Z27*100/H27</f>
        <v>2.2303796291993867E-2</v>
      </c>
      <c r="F27" s="18">
        <f>'[1]آمار 94'!C27*100/H27</f>
        <v>47.884391989219829</v>
      </c>
      <c r="G27" s="18">
        <f>'[1]آمار 94'!D27*100/H27</f>
        <v>52.093304214488171</v>
      </c>
      <c r="H27" s="19">
        <f>'[1]آمار 94'!D27+'[1]آمار 94'!C27+'[1]صادرات 94'!Z27</f>
        <v>107605</v>
      </c>
      <c r="I27" s="20">
        <f t="shared" si="0"/>
        <v>69.116546474358969</v>
      </c>
      <c r="J27" s="21">
        <f>R27+'[1]بهمن '!J27</f>
        <v>1725149</v>
      </c>
      <c r="K27" s="43">
        <v>1798256</v>
      </c>
      <c r="L27" s="21">
        <f>T27+'[1]بهمن '!L27</f>
        <v>2095064</v>
      </c>
      <c r="M27" s="22">
        <f t="shared" si="1"/>
        <v>97.632916666666674</v>
      </c>
      <c r="N27" s="23">
        <f>V27+'[1]بهمن '!N27</f>
        <v>2343190</v>
      </c>
      <c r="O27" s="33">
        <v>2342243</v>
      </c>
      <c r="P27" s="19">
        <f>X27+'[1]بهمن '!P27</f>
        <v>2440000</v>
      </c>
      <c r="Q27" s="20">
        <f t="shared" si="2"/>
        <v>48.645673076923075</v>
      </c>
      <c r="R27" s="23">
        <f>'[1]آمار 94'!E27</f>
        <v>101183</v>
      </c>
      <c r="S27" s="33">
        <v>159410</v>
      </c>
      <c r="T27" s="34">
        <v>201824</v>
      </c>
      <c r="U27" s="20">
        <f t="shared" si="3"/>
        <v>93.676000000000002</v>
      </c>
      <c r="V27" s="23">
        <f>'[1]آمار 94'!F27</f>
        <v>187352</v>
      </c>
      <c r="W27" s="33">
        <v>205238</v>
      </c>
      <c r="X27" s="35">
        <v>213000</v>
      </c>
      <c r="Y27" s="36">
        <v>2496000</v>
      </c>
      <c r="Z27" s="37">
        <v>2400000</v>
      </c>
      <c r="AA27" s="38" t="s">
        <v>42</v>
      </c>
      <c r="AB27" s="39">
        <f t="shared" si="4"/>
        <v>24</v>
      </c>
    </row>
    <row r="28" spans="1:28" ht="15.75" x14ac:dyDescent="0.4">
      <c r="A28" s="15">
        <f>'[1]آمار 94'!A28</f>
        <v>36818</v>
      </c>
      <c r="B28" s="16">
        <f>'[1]آمار 94'!B28</f>
        <v>439541</v>
      </c>
      <c r="C28" s="17">
        <f>H28+'[1]بهمن '!C28</f>
        <v>1397474</v>
      </c>
      <c r="D28" s="17">
        <v>1563227</v>
      </c>
      <c r="E28" s="18">
        <f>'[1]صادرات 94'!Z28*100/H28</f>
        <v>11.53355364329418</v>
      </c>
      <c r="F28" s="18">
        <f>'[1]آمار 94'!C28*100/H28</f>
        <v>46.549749697346464</v>
      </c>
      <c r="G28" s="18">
        <f>'[1]آمار 94'!D28*100/H28</f>
        <v>41.916696659359353</v>
      </c>
      <c r="H28" s="19">
        <f>'[1]آمار 94'!D28+'[1]آمار 94'!C28+'[1]صادرات 94'!Z28</f>
        <v>122252</v>
      </c>
      <c r="I28" s="20">
        <f t="shared" si="0"/>
        <v>76.172115384615381</v>
      </c>
      <c r="J28" s="21">
        <f>R28+'[1]بهمن '!J28</f>
        <v>1425942</v>
      </c>
      <c r="K28" s="21">
        <v>1559308</v>
      </c>
      <c r="L28" s="21">
        <f>T28+'[1]بهمن '!L28</f>
        <v>1197000</v>
      </c>
      <c r="M28" s="22">
        <f t="shared" si="1"/>
        <v>62.553333333333335</v>
      </c>
      <c r="N28" s="23">
        <f>V28+'[1]بهمن '!N28</f>
        <v>1125960</v>
      </c>
      <c r="O28" s="23">
        <v>1671770</v>
      </c>
      <c r="P28" s="19">
        <f>X28+'[1]بهمن '!P28</f>
        <v>825000</v>
      </c>
      <c r="Q28" s="20">
        <f t="shared" si="2"/>
        <v>79.397435897435898</v>
      </c>
      <c r="R28" s="23">
        <f>'[1]آمار 94'!E28</f>
        <v>123860</v>
      </c>
      <c r="S28" s="23">
        <v>112938</v>
      </c>
      <c r="T28" s="24">
        <v>105000</v>
      </c>
      <c r="U28" s="20">
        <f t="shared" si="3"/>
        <v>20.14</v>
      </c>
      <c r="V28" s="23">
        <f>'[1]آمار 94'!F28</f>
        <v>30210</v>
      </c>
      <c r="W28" s="23">
        <v>141425</v>
      </c>
      <c r="X28" s="26">
        <v>85800</v>
      </c>
      <c r="Y28" s="36">
        <v>1872000</v>
      </c>
      <c r="Z28" s="37">
        <v>1800000</v>
      </c>
      <c r="AA28" s="41" t="s">
        <v>43</v>
      </c>
      <c r="AB28" s="39">
        <f t="shared" si="4"/>
        <v>25</v>
      </c>
    </row>
    <row r="29" spans="1:28" ht="15.75" x14ac:dyDescent="0.4">
      <c r="A29" s="31">
        <f>'[1]آمار 94'!A29</f>
        <v>16646</v>
      </c>
      <c r="B29" s="16">
        <f>'[1]آمار 94'!B29</f>
        <v>219880</v>
      </c>
      <c r="C29" s="17">
        <f>H29+'[1]بهمن '!C29</f>
        <v>741078.65000000014</v>
      </c>
      <c r="D29" s="17">
        <v>725545.03</v>
      </c>
      <c r="E29" s="18">
        <f>'[1]صادرات 94'!Z29*100/H29</f>
        <v>46.711327873161551</v>
      </c>
      <c r="F29" s="18">
        <f>'[1]آمار 94'!C29*100/H29</f>
        <v>23.805450748060991</v>
      </c>
      <c r="G29" s="18">
        <f>'[1]آمار 94'!D29*100/H29</f>
        <v>29.483221378777468</v>
      </c>
      <c r="H29" s="19">
        <f>'[1]آمار 94'!D29+'[1]آمار 94'!C29+'[1]صادرات 94'!Z29</f>
        <v>67984.429999999993</v>
      </c>
      <c r="I29" s="20">
        <f t="shared" si="0"/>
        <v>91.887820512820511</v>
      </c>
      <c r="J29" s="21">
        <f>R29+'[1]بهمن '!J29</f>
        <v>745394</v>
      </c>
      <c r="K29" s="43">
        <v>729464</v>
      </c>
      <c r="L29" s="21">
        <f>T29+'[1]بهمن '!L29</f>
        <v>728000</v>
      </c>
      <c r="M29" s="22">
        <f t="shared" si="1"/>
        <v>97.982692307692304</v>
      </c>
      <c r="N29" s="23">
        <f>V29+'[1]بهمن '!N29</f>
        <v>764265</v>
      </c>
      <c r="O29" s="33">
        <v>713967</v>
      </c>
      <c r="P29" s="19">
        <f>X29+'[1]بهمن '!P29</f>
        <v>750000</v>
      </c>
      <c r="Q29" s="20">
        <f t="shared" si="2"/>
        <v>106.71597633136095</v>
      </c>
      <c r="R29" s="23">
        <f>'[1]آمار 94'!E29</f>
        <v>72140</v>
      </c>
      <c r="S29" s="33">
        <v>71562</v>
      </c>
      <c r="T29" s="34">
        <v>50000</v>
      </c>
      <c r="U29" s="20">
        <f t="shared" si="3"/>
        <v>90.690769230769234</v>
      </c>
      <c r="V29" s="23">
        <f>'[1]آمار 94'!F29</f>
        <v>58949</v>
      </c>
      <c r="W29" s="33">
        <v>72737</v>
      </c>
      <c r="X29" s="35">
        <v>65000</v>
      </c>
      <c r="Y29" s="36">
        <v>811200</v>
      </c>
      <c r="Z29" s="37">
        <v>780000</v>
      </c>
      <c r="AA29" s="38" t="s">
        <v>44</v>
      </c>
      <c r="AB29" s="39">
        <f t="shared" si="4"/>
        <v>26</v>
      </c>
    </row>
    <row r="30" spans="1:28" ht="15.75" x14ac:dyDescent="0.4">
      <c r="A30" s="15">
        <f>'[1]آمار 94'!A30</f>
        <v>19984</v>
      </c>
      <c r="B30" s="16">
        <f>'[1]آمار 94'!B30</f>
        <v>205116</v>
      </c>
      <c r="C30" s="17">
        <f>H30+'[1]بهمن '!C30</f>
        <v>835538</v>
      </c>
      <c r="D30" s="17">
        <v>945084</v>
      </c>
      <c r="E30" s="18">
        <f>'[1]صادرات 94'!Z30*100/H30</f>
        <v>4.9956072918954533</v>
      </c>
      <c r="F30" s="18">
        <f>'[1]آمار 94'!C30*100/H30</f>
        <v>58.845815945530418</v>
      </c>
      <c r="G30" s="18">
        <f>'[1]آمار 94'!D30*100/H30</f>
        <v>36.158576762574128</v>
      </c>
      <c r="H30" s="19">
        <f>'[1]آمار 94'!D30+'[1]آمار 94'!C30+'[1]صادرات 94'!Z30</f>
        <v>91060</v>
      </c>
      <c r="I30" s="20">
        <f t="shared" si="0"/>
        <v>84.03515625</v>
      </c>
      <c r="J30" s="21">
        <f>R30+'[1]بهمن '!J30</f>
        <v>839007</v>
      </c>
      <c r="K30" s="21">
        <v>933322</v>
      </c>
      <c r="L30" s="21">
        <f>T30+'[1]بهمن '!L30</f>
        <v>1262884</v>
      </c>
      <c r="M30" s="22">
        <f t="shared" si="1"/>
        <v>82.003749999999997</v>
      </c>
      <c r="N30" s="23">
        <f>V30+'[1]بهمن '!N30</f>
        <v>787236</v>
      </c>
      <c r="O30" s="23">
        <v>774619</v>
      </c>
      <c r="P30" s="19">
        <f>X30+'[1]بهمن '!P30</f>
        <v>901800</v>
      </c>
      <c r="Q30" s="20">
        <f t="shared" si="2"/>
        <v>106.29927884615384</v>
      </c>
      <c r="R30" s="23">
        <f>'[1]آمار 94'!E30</f>
        <v>88441</v>
      </c>
      <c r="S30" s="23">
        <v>91160</v>
      </c>
      <c r="T30" s="24">
        <v>95000</v>
      </c>
      <c r="U30" s="20">
        <f t="shared" si="3"/>
        <v>102.96125000000001</v>
      </c>
      <c r="V30" s="23">
        <f>'[1]آمار 94'!F30</f>
        <v>82369</v>
      </c>
      <c r="W30" s="23">
        <v>41485</v>
      </c>
      <c r="X30" s="26">
        <v>51300</v>
      </c>
      <c r="Y30" s="36">
        <v>998400</v>
      </c>
      <c r="Z30" s="37">
        <v>960000</v>
      </c>
      <c r="AA30" s="41" t="s">
        <v>45</v>
      </c>
      <c r="AB30" s="39">
        <f t="shared" si="4"/>
        <v>27</v>
      </c>
    </row>
    <row r="31" spans="1:28" ht="15.75" x14ac:dyDescent="0.4">
      <c r="A31" s="31">
        <f>'[1]آمار 94'!A31</f>
        <v>3379</v>
      </c>
      <c r="B31" s="16">
        <f>'[1]آمار 94'!B31</f>
        <v>70433</v>
      </c>
      <c r="C31" s="17">
        <f>H31+'[1]بهمن '!C31</f>
        <v>207146.5</v>
      </c>
      <c r="D31" s="17">
        <v>281944.83999999997</v>
      </c>
      <c r="E31" s="18">
        <f>'[1]صادرات 94'!Z31*100/H31</f>
        <v>18.285096585115546</v>
      </c>
      <c r="F31" s="18">
        <f>'[1]آمار 94'!C31*100/H31</f>
        <v>79.284782479510042</v>
      </c>
      <c r="G31" s="18">
        <f>'[1]آمار 94'!D31*100/H31</f>
        <v>2.4301209353744224</v>
      </c>
      <c r="H31" s="19">
        <f>'[1]آمار 94'!D31+'[1]آمار 94'!C31+'[1]صادرات 94'!Z31</f>
        <v>21203.059999999998</v>
      </c>
      <c r="I31" s="20">
        <f t="shared" si="0"/>
        <v>89.913043478260875</v>
      </c>
      <c r="J31" s="21">
        <f>R31+'[1]بهمن '!J31</f>
        <v>206800</v>
      </c>
      <c r="K31" s="43">
        <v>278439</v>
      </c>
      <c r="L31" s="21">
        <f>T31+'[1]بهمن '!L31</f>
        <v>280000</v>
      </c>
      <c r="M31" s="22">
        <f t="shared" si="1"/>
        <v>66.682857142857145</v>
      </c>
      <c r="N31" s="23">
        <f>V31+'[1]بهمن '!N31</f>
        <v>210051</v>
      </c>
      <c r="O31" s="33">
        <v>264767</v>
      </c>
      <c r="P31" s="19">
        <f>X31+'[1]بهمن '!P31</f>
        <v>255000</v>
      </c>
      <c r="Q31" s="20">
        <f t="shared" si="2"/>
        <v>108.53217391304348</v>
      </c>
      <c r="R31" s="23">
        <f>'[1]آمار 94'!E31</f>
        <v>20802</v>
      </c>
      <c r="S31" s="33">
        <v>22417</v>
      </c>
      <c r="T31" s="34">
        <v>25152</v>
      </c>
      <c r="U31" s="20">
        <f t="shared" si="3"/>
        <v>0</v>
      </c>
      <c r="V31" s="23">
        <f>'[1]آمار 94'!F31</f>
        <v>0</v>
      </c>
      <c r="W31" s="33">
        <v>19111</v>
      </c>
      <c r="X31" s="35">
        <v>25000</v>
      </c>
      <c r="Y31" s="36">
        <v>230000</v>
      </c>
      <c r="Z31" s="37">
        <v>315000</v>
      </c>
      <c r="AA31" s="38" t="s">
        <v>46</v>
      </c>
      <c r="AB31" s="39">
        <f t="shared" si="4"/>
        <v>28</v>
      </c>
    </row>
    <row r="32" spans="1:28" ht="15.75" x14ac:dyDescent="0.4">
      <c r="A32" s="15">
        <f>'[1]آمار 94'!A32</f>
        <v>5534</v>
      </c>
      <c r="B32" s="16">
        <f>'[1]آمار 94'!B32</f>
        <v>43416</v>
      </c>
      <c r="C32" s="17">
        <f>H32+'[1]بهمن '!C32</f>
        <v>142453</v>
      </c>
      <c r="D32" s="17">
        <v>161659.35999999999</v>
      </c>
      <c r="E32" s="18">
        <f>'[1]صادرات 94'!Z32*100/H32</f>
        <v>26.087608760876087</v>
      </c>
      <c r="F32" s="18">
        <f>'[1]آمار 94'!C32*100/H32</f>
        <v>69.396939693969401</v>
      </c>
      <c r="G32" s="18">
        <f>'[1]آمار 94'!D32*100/H32</f>
        <v>4.5154515451545159</v>
      </c>
      <c r="H32" s="19">
        <f>'[1]آمار 94'!D32+'[1]آمار 94'!C32+'[1]صادرات 94'!Z32</f>
        <v>13332</v>
      </c>
      <c r="I32" s="20">
        <f t="shared" si="0"/>
        <v>89.318070818070822</v>
      </c>
      <c r="J32" s="21">
        <f>R32+'[1]بهمن '!J32</f>
        <v>146303</v>
      </c>
      <c r="K32" s="21">
        <v>159697</v>
      </c>
      <c r="L32" s="21">
        <f>T32+'[1]بهمن '!L32</f>
        <v>160000</v>
      </c>
      <c r="M32" s="22">
        <f t="shared" si="1"/>
        <v>94.193650793650789</v>
      </c>
      <c r="N32" s="23">
        <f>V32+'[1]بهمن '!N32</f>
        <v>148355</v>
      </c>
      <c r="O32" s="23">
        <v>163465</v>
      </c>
      <c r="P32" s="19">
        <f>X32+'[1]بهمن '!P32</f>
        <v>150000</v>
      </c>
      <c r="Q32" s="20">
        <f t="shared" si="2"/>
        <v>108.1025641025641</v>
      </c>
      <c r="R32" s="23">
        <f>'[1]آمار 94'!E32</f>
        <v>14756</v>
      </c>
      <c r="S32" s="23">
        <v>15381</v>
      </c>
      <c r="T32" s="24">
        <v>13000</v>
      </c>
      <c r="U32" s="20">
        <f t="shared" si="3"/>
        <v>100.45714285714286</v>
      </c>
      <c r="V32" s="23">
        <f>'[1]آمار 94'!F32</f>
        <v>13185</v>
      </c>
      <c r="W32" s="23">
        <v>11100</v>
      </c>
      <c r="X32" s="26">
        <v>13500</v>
      </c>
      <c r="Y32" s="36">
        <v>163800</v>
      </c>
      <c r="Z32" s="37">
        <v>157500</v>
      </c>
      <c r="AA32" s="41" t="s">
        <v>47</v>
      </c>
      <c r="AB32" s="39">
        <f t="shared" si="4"/>
        <v>29</v>
      </c>
    </row>
    <row r="33" spans="1:28" ht="15.75" x14ac:dyDescent="0.4">
      <c r="A33" s="31">
        <f>'[1]آمار 94'!A33</f>
        <v>24102</v>
      </c>
      <c r="B33" s="16">
        <f>'[1]آمار 94'!B33</f>
        <v>165894</v>
      </c>
      <c r="C33" s="17">
        <f>H33+'[1]بهمن '!C33</f>
        <v>1420762.43</v>
      </c>
      <c r="D33" s="17">
        <v>1697036.46</v>
      </c>
      <c r="E33" s="18">
        <f>'[1]صادرات 94'!Z33*100/H33</f>
        <v>0</v>
      </c>
      <c r="F33" s="18">
        <f>'[1]آمار 94'!C33*100/H33</f>
        <v>55.50055537203837</v>
      </c>
      <c r="G33" s="18">
        <f>'[1]آمار 94'!D33*100/H33</f>
        <v>44.499444627961623</v>
      </c>
      <c r="H33" s="19">
        <f>'[1]آمار 94'!D33+'[1]آمار 94'!C33+'[1]صادرات 94'!Z33</f>
        <v>157660.08000000002</v>
      </c>
      <c r="I33" s="20">
        <f t="shared" si="0"/>
        <v>76.669123931623929</v>
      </c>
      <c r="J33" s="21">
        <f>R33+'[1]بهمن '!J33</f>
        <v>1435246</v>
      </c>
      <c r="K33" s="43">
        <v>1703603</v>
      </c>
      <c r="L33" s="21">
        <f>T33+'[1]بهمن '!L33</f>
        <v>1865000</v>
      </c>
      <c r="M33" s="22">
        <f t="shared" si="1"/>
        <v>112.12572222222222</v>
      </c>
      <c r="N33" s="23">
        <f>V33+'[1]بهمن '!N33</f>
        <v>2018263</v>
      </c>
      <c r="O33" s="33">
        <v>1927477</v>
      </c>
      <c r="P33" s="19">
        <f>X33+'[1]بهمن '!P33</f>
        <v>1850000</v>
      </c>
      <c r="Q33" s="20">
        <f t="shared" si="2"/>
        <v>109.27179487179487</v>
      </c>
      <c r="R33" s="23">
        <f>'[1]آمار 94'!E33</f>
        <v>170464</v>
      </c>
      <c r="S33" s="33">
        <v>163549</v>
      </c>
      <c r="T33" s="34">
        <v>165000</v>
      </c>
      <c r="U33" s="20">
        <f t="shared" si="3"/>
        <v>111.90466666666667</v>
      </c>
      <c r="V33" s="23">
        <f>'[1]آمار 94'!F33</f>
        <v>167857</v>
      </c>
      <c r="W33" s="33">
        <v>105335</v>
      </c>
      <c r="X33" s="35">
        <v>165000</v>
      </c>
      <c r="Y33" s="36">
        <v>1872000</v>
      </c>
      <c r="Z33" s="37">
        <v>1800000</v>
      </c>
      <c r="AA33" s="38" t="s">
        <v>48</v>
      </c>
      <c r="AB33" s="39">
        <f t="shared" si="4"/>
        <v>30</v>
      </c>
    </row>
    <row r="34" spans="1:28" ht="15.75" x14ac:dyDescent="0.4">
      <c r="A34" s="15">
        <f>'[1]آمار 94'!A34</f>
        <v>21150</v>
      </c>
      <c r="B34" s="16">
        <f>'[1]آمار 94'!B34</f>
        <v>423029</v>
      </c>
      <c r="C34" s="17">
        <f>H34+'[1]بهمن '!C34</f>
        <v>1715436.5399999998</v>
      </c>
      <c r="D34" s="17">
        <v>1822218.2000000002</v>
      </c>
      <c r="E34" s="18">
        <f>'[1]صادرات 94'!Z34*100/H34</f>
        <v>8.5071316259790759</v>
      </c>
      <c r="F34" s="18">
        <f>'[1]آمار 94'!C34*100/H34</f>
        <v>27.515255754705301</v>
      </c>
      <c r="G34" s="18">
        <f>'[1]آمار 94'!D34*100/H34</f>
        <v>63.977612619315636</v>
      </c>
      <c r="H34" s="19">
        <f>'[1]آمار 94'!D34+'[1]آمار 94'!C34+'[1]صادرات 94'!Z34</f>
        <v>131445.47999999998</v>
      </c>
      <c r="I34" s="20">
        <f t="shared" si="0"/>
        <v>83.76655982905983</v>
      </c>
      <c r="J34" s="21">
        <f>R34+'[1]بهمن '!J34</f>
        <v>1724921</v>
      </c>
      <c r="K34" s="21">
        <v>1821017</v>
      </c>
      <c r="L34" s="21">
        <f>T34+'[1]بهمن '!L34</f>
        <v>1894700</v>
      </c>
      <c r="M34" s="22">
        <f t="shared" si="1"/>
        <v>94.00277777777778</v>
      </c>
      <c r="N34" s="23">
        <f>V34+'[1]بهمن '!N34</f>
        <v>1861255</v>
      </c>
      <c r="O34" s="23">
        <v>1872303</v>
      </c>
      <c r="P34" s="19">
        <f>X34+'[1]بهمن '!P34</f>
        <v>1925500</v>
      </c>
      <c r="Q34" s="20">
        <f t="shared" si="2"/>
        <v>76.775058275058271</v>
      </c>
      <c r="R34" s="23">
        <f>'[1]آمار 94'!E34</f>
        <v>131746</v>
      </c>
      <c r="S34" s="23">
        <v>120195</v>
      </c>
      <c r="T34" s="24">
        <v>105000</v>
      </c>
      <c r="U34" s="20">
        <f t="shared" si="3"/>
        <v>56.117575757575757</v>
      </c>
      <c r="V34" s="23">
        <f>'[1]آمار 94'!F34</f>
        <v>92594</v>
      </c>
      <c r="W34" s="23">
        <v>175583</v>
      </c>
      <c r="X34" s="26">
        <v>139000</v>
      </c>
      <c r="Y34" s="36">
        <v>2059200</v>
      </c>
      <c r="Z34" s="37">
        <v>1980000</v>
      </c>
      <c r="AA34" s="41" t="s">
        <v>49</v>
      </c>
      <c r="AB34" s="39">
        <f t="shared" si="4"/>
        <v>31</v>
      </c>
    </row>
    <row r="35" spans="1:28" ht="15.75" x14ac:dyDescent="0.4">
      <c r="A35" s="31">
        <f>'[1]آمار 94'!A35</f>
        <v>10145.74</v>
      </c>
      <c r="B35" s="16">
        <f>'[1]آمار 94'!B35</f>
        <v>122664</v>
      </c>
      <c r="C35" s="17">
        <f>H35+'[1]بهمن '!C35</f>
        <v>546107.28</v>
      </c>
      <c r="D35" s="17">
        <v>794988.34</v>
      </c>
      <c r="E35" s="18">
        <f>'[1]صادرات 94'!Z35*100/H35</f>
        <v>0</v>
      </c>
      <c r="F35" s="18">
        <f>'[1]آمار 94'!C35*100/H35</f>
        <v>31.863786731188334</v>
      </c>
      <c r="G35" s="18">
        <f>'[1]آمار 94'!D35*100/H35</f>
        <v>68.136213268811659</v>
      </c>
      <c r="H35" s="19">
        <f>'[1]آمار 94'!D35+'[1]آمار 94'!C35+'[1]صادرات 94'!Z35</f>
        <v>51827.55</v>
      </c>
      <c r="I35" s="20">
        <f t="shared" si="0"/>
        <v>58.449358974358972</v>
      </c>
      <c r="J35" s="21">
        <f>R35+'[1]بهمن '!J35</f>
        <v>547086</v>
      </c>
      <c r="K35" s="43">
        <v>790261</v>
      </c>
      <c r="L35" s="21">
        <f>T35+'[1]بهمن '!L35</f>
        <v>1825000</v>
      </c>
      <c r="M35" s="22">
        <f t="shared" si="1"/>
        <v>67.020111111111106</v>
      </c>
      <c r="N35" s="23">
        <f>V35+'[1]بهمن '!N35</f>
        <v>603181</v>
      </c>
      <c r="O35" s="33">
        <v>824205</v>
      </c>
      <c r="P35" s="19">
        <f>X35+'[1]بهمن '!P35</f>
        <v>900000</v>
      </c>
      <c r="Q35" s="20">
        <f t="shared" si="2"/>
        <v>63.302564102564105</v>
      </c>
      <c r="R35" s="23">
        <f>'[1]آمار 94'!E35</f>
        <v>49376</v>
      </c>
      <c r="S35" s="33">
        <v>72704</v>
      </c>
      <c r="T35" s="34">
        <v>165600</v>
      </c>
      <c r="U35" s="20">
        <f t="shared" si="3"/>
        <v>108.24133333333333</v>
      </c>
      <c r="V35" s="23">
        <f>'[1]آمار 94'!F35</f>
        <v>81181</v>
      </c>
      <c r="W35" s="33">
        <v>36938</v>
      </c>
      <c r="X35" s="35">
        <v>77000</v>
      </c>
      <c r="Y35" s="36">
        <v>936000</v>
      </c>
      <c r="Z35" s="37">
        <v>900000</v>
      </c>
      <c r="AA35" s="38" t="s">
        <v>50</v>
      </c>
      <c r="AB35" s="39">
        <f t="shared" si="4"/>
        <v>32</v>
      </c>
    </row>
    <row r="36" spans="1:28" ht="15.75" x14ac:dyDescent="0.4">
      <c r="A36" s="15">
        <f>'[1]آمار 94'!A36</f>
        <v>1619.19</v>
      </c>
      <c r="B36" s="16">
        <f>'[1]آمار 94'!B36</f>
        <v>33988.74</v>
      </c>
      <c r="C36" s="17">
        <f>H36+'[1]بهمن '!C36</f>
        <v>130140.88</v>
      </c>
      <c r="D36" s="17">
        <v>149188.35999999999</v>
      </c>
      <c r="E36" s="18">
        <f>'[1]صادرات 94'!Z36*100/H36</f>
        <v>33.631897597139101</v>
      </c>
      <c r="F36" s="18">
        <f>'[1]آمار 94'!C36*100/H36</f>
        <v>65.844218016850689</v>
      </c>
      <c r="G36" s="18">
        <f>'[1]آمار 94'!D36*100/H36</f>
        <v>0.52388438601021792</v>
      </c>
      <c r="H36" s="19">
        <f>'[1]آمار 94'!D36+'[1]آمار 94'!C36+'[1]صادرات 94'!Z36</f>
        <v>13243.38</v>
      </c>
      <c r="I36" s="20">
        <f t="shared" si="0"/>
        <v>78.601141636141634</v>
      </c>
      <c r="J36" s="21">
        <f>R36+'[1]بهمن '!J36</f>
        <v>128748.67</v>
      </c>
      <c r="K36" s="21">
        <v>147108.82000000004</v>
      </c>
      <c r="L36" s="21">
        <f>T36+'[1]بهمن '!L36</f>
        <v>163800</v>
      </c>
      <c r="M36" s="22">
        <f t="shared" si="1"/>
        <v>83.421587301587309</v>
      </c>
      <c r="N36" s="23">
        <f>V36+'[1]بهمن '!N36</f>
        <v>131389</v>
      </c>
      <c r="O36" s="23">
        <v>150090</v>
      </c>
      <c r="P36" s="19">
        <f>X36+'[1]بهمن '!P36</f>
        <v>157500</v>
      </c>
      <c r="Q36" s="20">
        <f t="shared" si="2"/>
        <v>84.032234432234432</v>
      </c>
      <c r="R36" s="23">
        <f>'[1]آمار 94'!E36</f>
        <v>11470.4</v>
      </c>
      <c r="S36" s="23">
        <v>13036.1</v>
      </c>
      <c r="T36" s="24">
        <v>14040</v>
      </c>
      <c r="U36" s="20">
        <f t="shared" si="3"/>
        <v>89.691428571428574</v>
      </c>
      <c r="V36" s="23">
        <f>'[1]آمار 94'!F36</f>
        <v>11772</v>
      </c>
      <c r="W36" s="23">
        <v>14880</v>
      </c>
      <c r="X36" s="26">
        <v>13500</v>
      </c>
      <c r="Y36" s="36">
        <v>163800</v>
      </c>
      <c r="Z36" s="37">
        <v>157500</v>
      </c>
      <c r="AA36" s="41" t="s">
        <v>51</v>
      </c>
      <c r="AB36" s="39">
        <f t="shared" si="4"/>
        <v>33</v>
      </c>
    </row>
    <row r="37" spans="1:28" ht="15.75" x14ac:dyDescent="0.4">
      <c r="A37" s="31">
        <f>'[1]آمار 94'!A37</f>
        <v>29606</v>
      </c>
      <c r="B37" s="16">
        <f>'[1]آمار 94'!B37</f>
        <v>203731</v>
      </c>
      <c r="C37" s="17">
        <f>H37+'[1]بهمن '!C37</f>
        <v>1352344</v>
      </c>
      <c r="D37" s="17">
        <v>1432064</v>
      </c>
      <c r="E37" s="18">
        <f>'[1]صادرات 94'!Z37*100/H37</f>
        <v>10.702341137123746</v>
      </c>
      <c r="F37" s="18">
        <f>'[1]آمار 94'!C37*100/H37</f>
        <v>30.8861327883067</v>
      </c>
      <c r="G37" s="18">
        <f>'[1]آمار 94'!D37*100/H37</f>
        <v>58.411526074569551</v>
      </c>
      <c r="H37" s="19">
        <f>'[1]آمار 94'!D37+'[1]آمار 94'!C37+'[1]صادرات 94'!Z37</f>
        <v>129168</v>
      </c>
      <c r="I37" s="20">
        <f t="shared" si="0"/>
        <v>82.16436865021771</v>
      </c>
      <c r="J37" s="21">
        <f>R37+'[1]بهمن '!J37</f>
        <v>1358670</v>
      </c>
      <c r="K37" s="43">
        <v>1422634</v>
      </c>
      <c r="L37" s="21">
        <f>T37+'[1]بهمن '!L37</f>
        <v>1400000</v>
      </c>
      <c r="M37" s="22">
        <f t="shared" si="1"/>
        <v>59.84698113207547</v>
      </c>
      <c r="N37" s="23">
        <f>V37+'[1]بهمن '!N37</f>
        <v>951567</v>
      </c>
      <c r="O37" s="33">
        <v>1460096</v>
      </c>
      <c r="P37" s="19">
        <f>X37+'[1]بهمن '!P37</f>
        <v>1162249</v>
      </c>
      <c r="Q37" s="20">
        <f t="shared" si="2"/>
        <v>89.990566037735846</v>
      </c>
      <c r="R37" s="23">
        <f>'[1]آمار 94'!E37</f>
        <v>124007</v>
      </c>
      <c r="S37" s="33">
        <v>99740</v>
      </c>
      <c r="T37" s="34">
        <v>113000</v>
      </c>
      <c r="U37" s="20">
        <f t="shared" si="3"/>
        <v>46.587924528301883</v>
      </c>
      <c r="V37" s="23">
        <f>'[1]آمار 94'!F37</f>
        <v>61729</v>
      </c>
      <c r="W37" s="33">
        <v>58494</v>
      </c>
      <c r="X37" s="35">
        <v>143100</v>
      </c>
      <c r="Y37" s="36">
        <v>1653600</v>
      </c>
      <c r="Z37" s="37">
        <v>1590000</v>
      </c>
      <c r="AA37" s="38" t="s">
        <v>52</v>
      </c>
      <c r="AB37" s="39">
        <f t="shared" si="4"/>
        <v>34</v>
      </c>
    </row>
    <row r="38" spans="1:28" ht="15.75" x14ac:dyDescent="0.4">
      <c r="A38" s="15">
        <f>'[1]آمار 94'!A38</f>
        <v>6586.14</v>
      </c>
      <c r="B38" s="16">
        <f>'[1]آمار 94'!B38</f>
        <v>22570.68</v>
      </c>
      <c r="C38" s="17">
        <f>H38+'[1]بهمن '!C38</f>
        <v>104907.55</v>
      </c>
      <c r="D38" s="17">
        <v>162309.43400000001</v>
      </c>
      <c r="E38" s="18">
        <f>'[1]صادرات 94'!Z38*100/H38</f>
        <v>18.364380154422399</v>
      </c>
      <c r="F38" s="18">
        <f>'[1]آمار 94'!C38*100/H38</f>
        <v>60.559481860032577</v>
      </c>
      <c r="G38" s="18">
        <f>'[1]آمار 94'!D38*100/H38</f>
        <v>21.076137985545031</v>
      </c>
      <c r="H38" s="19">
        <f>'[1]آمار 94'!D38+'[1]آمار 94'!C38+'[1]صادرات 94'!Z38</f>
        <v>13613.31</v>
      </c>
      <c r="I38" s="20">
        <f t="shared" si="0"/>
        <v>46.595779220779221</v>
      </c>
      <c r="J38" s="21">
        <f>R38+'[1]بهمن '!J38</f>
        <v>111941.7</v>
      </c>
      <c r="K38" s="21">
        <v>100861.01</v>
      </c>
      <c r="L38" s="21">
        <f>T38+'[1]بهمن '!L38</f>
        <v>127000</v>
      </c>
      <c r="M38" s="22">
        <f t="shared" si="1"/>
        <v>109.74602597402597</v>
      </c>
      <c r="N38" s="23">
        <f>V38+'[1]بهمن '!N38</f>
        <v>253513.32</v>
      </c>
      <c r="O38" s="23">
        <v>276286.78000000003</v>
      </c>
      <c r="P38" s="19">
        <f>X38+'[1]بهمن '!P38</f>
        <v>300000</v>
      </c>
      <c r="Q38" s="20">
        <f t="shared" si="2"/>
        <v>62.991608391608395</v>
      </c>
      <c r="R38" s="23">
        <f>'[1]آمار 94'!E38</f>
        <v>12610.92</v>
      </c>
      <c r="S38" s="23">
        <v>10505.06</v>
      </c>
      <c r="T38" s="24">
        <v>12000</v>
      </c>
      <c r="U38" s="20">
        <f t="shared" si="3"/>
        <v>65.748935064935068</v>
      </c>
      <c r="V38" s="23">
        <f>'[1]آمار 94'!F38</f>
        <v>12656.67</v>
      </c>
      <c r="W38" s="23">
        <v>15467.15</v>
      </c>
      <c r="X38" s="26">
        <v>25000</v>
      </c>
      <c r="Y38" s="36">
        <v>240240</v>
      </c>
      <c r="Z38" s="37">
        <v>231000</v>
      </c>
      <c r="AA38" s="41" t="s">
        <v>53</v>
      </c>
      <c r="AB38" s="39">
        <f t="shared" si="4"/>
        <v>35</v>
      </c>
    </row>
    <row r="39" spans="1:28" ht="15.75" x14ac:dyDescent="0.4">
      <c r="A39" s="31">
        <f>'[1]آمار 94'!A39</f>
        <v>8948</v>
      </c>
      <c r="B39" s="16">
        <f>'[1]آمار 94'!B39</f>
        <v>159154</v>
      </c>
      <c r="C39" s="17">
        <f>H39+'[1]بهمن '!C39</f>
        <v>871752.28999999992</v>
      </c>
      <c r="D39" s="17">
        <v>980949.44999999984</v>
      </c>
      <c r="E39" s="18">
        <f>'[1]صادرات 94'!Z39*100/H39</f>
        <v>10.927129739067189</v>
      </c>
      <c r="F39" s="18">
        <f>'[1]آمار 94'!C39*100/H39</f>
        <v>43.733521229202658</v>
      </c>
      <c r="G39" s="18">
        <f>'[1]آمار 94'!D39*100/H39</f>
        <v>45.339349031730158</v>
      </c>
      <c r="H39" s="19">
        <f>'[1]آمار 94'!D39+'[1]آمار 94'!C39+'[1]صادرات 94'!Z39</f>
        <v>87992</v>
      </c>
      <c r="I39" s="20">
        <f t="shared" si="0"/>
        <v>92.656235042735048</v>
      </c>
      <c r="J39" s="21">
        <f>R39+'[1]بهمن '!J39</f>
        <v>867262.36</v>
      </c>
      <c r="K39" s="43">
        <v>953586.56</v>
      </c>
      <c r="L39" s="21">
        <f>T39+'[1]بهمن '!L39</f>
        <v>1100000</v>
      </c>
      <c r="M39" s="22">
        <f t="shared" si="1"/>
        <v>107.40293666666666</v>
      </c>
      <c r="N39" s="23">
        <f>V39+'[1]بهمن '!N39</f>
        <v>966626.43</v>
      </c>
      <c r="O39" s="33">
        <v>987864.56</v>
      </c>
      <c r="P39" s="19">
        <f>X39+'[1]بهمن '!P39</f>
        <v>1000000</v>
      </c>
      <c r="Q39" s="20">
        <f t="shared" si="2"/>
        <v>113.47564102564102</v>
      </c>
      <c r="R39" s="23">
        <f>'[1]آمار 94'!E39</f>
        <v>88511</v>
      </c>
      <c r="S39" s="33">
        <v>33815.08</v>
      </c>
      <c r="T39" s="34">
        <v>99000</v>
      </c>
      <c r="U39" s="20">
        <f t="shared" si="3"/>
        <v>124.16933333333333</v>
      </c>
      <c r="V39" s="23">
        <f>'[1]آمار 94'!F39</f>
        <v>93127</v>
      </c>
      <c r="W39" s="33">
        <v>50274.53</v>
      </c>
      <c r="X39" s="35">
        <v>90000</v>
      </c>
      <c r="Y39" s="36">
        <v>936000</v>
      </c>
      <c r="Z39" s="37">
        <v>900000</v>
      </c>
      <c r="AA39" s="38" t="s">
        <v>54</v>
      </c>
      <c r="AB39" s="39">
        <f t="shared" si="4"/>
        <v>36</v>
      </c>
    </row>
    <row r="40" spans="1:28" ht="15.75" x14ac:dyDescent="0.4">
      <c r="A40" s="15">
        <f>'[1]آمار 94'!A40</f>
        <v>4081</v>
      </c>
      <c r="B40" s="16">
        <f>'[1]آمار 94'!B40</f>
        <v>329374</v>
      </c>
      <c r="C40" s="17">
        <f>H40+'[1]بهمن '!C40</f>
        <v>823626.48</v>
      </c>
      <c r="D40" s="17">
        <v>911722</v>
      </c>
      <c r="E40" s="18">
        <f>'[1]صادرات 94'!Z40*100/H40</f>
        <v>0</v>
      </c>
      <c r="F40" s="18">
        <f>'[1]آمار 94'!C40*100/H40</f>
        <v>43.18522079527505</v>
      </c>
      <c r="G40" s="18">
        <f>'[1]آمار 94'!D40*100/H40</f>
        <v>56.81477920472495</v>
      </c>
      <c r="H40" s="19">
        <f>'[1]آمار 94'!D40+'[1]آمار 94'!C40+'[1]صادرات 94'!Z40</f>
        <v>72805</v>
      </c>
      <c r="I40" s="20">
        <f t="shared" si="0"/>
        <v>72.394408831908834</v>
      </c>
      <c r="J40" s="21">
        <f>R40+'[1]بهمن '!J40</f>
        <v>813134</v>
      </c>
      <c r="K40" s="21">
        <v>901232</v>
      </c>
      <c r="L40" s="21">
        <f>T40+'[1]بهمن '!L40</f>
        <v>950000</v>
      </c>
      <c r="M40" s="22">
        <f t="shared" si="1"/>
        <v>96.142407407407404</v>
      </c>
      <c r="N40" s="23">
        <f>V40+'[1]بهمن '!N40</f>
        <v>1038338</v>
      </c>
      <c r="O40" s="23">
        <v>954177</v>
      </c>
      <c r="P40" s="19">
        <f>X40+'[1]بهمن '!P40</f>
        <v>1182105</v>
      </c>
      <c r="Q40" s="20">
        <f t="shared" si="2"/>
        <v>65.478632478632477</v>
      </c>
      <c r="R40" s="23">
        <f>'[1]آمار 94'!E40</f>
        <v>61288</v>
      </c>
      <c r="S40" s="23">
        <v>86170</v>
      </c>
      <c r="T40" s="24">
        <v>96000</v>
      </c>
      <c r="U40" s="20">
        <f t="shared" si="3"/>
        <v>51.762222222222221</v>
      </c>
      <c r="V40" s="23">
        <f>'[1]آمار 94'!F40</f>
        <v>46586</v>
      </c>
      <c r="W40" s="23">
        <v>101165</v>
      </c>
      <c r="X40" s="26">
        <v>100300</v>
      </c>
      <c r="Y40" s="36">
        <v>1123200</v>
      </c>
      <c r="Z40" s="37">
        <v>1080000</v>
      </c>
      <c r="AA40" s="41" t="s">
        <v>55</v>
      </c>
      <c r="AB40" s="39">
        <f t="shared" si="4"/>
        <v>37</v>
      </c>
    </row>
    <row r="41" spans="1:28" ht="15.75" x14ac:dyDescent="0.4">
      <c r="A41" s="31">
        <f>'[1]آمار 94'!A41</f>
        <v>2287</v>
      </c>
      <c r="B41" s="16">
        <f>'[1]آمار 94'!B41</f>
        <v>1645</v>
      </c>
      <c r="C41" s="17">
        <f>H41+'[1]بهمن '!C41</f>
        <v>162365</v>
      </c>
      <c r="D41" s="17">
        <v>192484</v>
      </c>
      <c r="E41" s="18">
        <f>'[1]صادرات 94'!Z41*100/H41</f>
        <v>3.5912490951500042</v>
      </c>
      <c r="F41" s="18">
        <f>'[1]آمار 94'!C41*100/H41</f>
        <v>96.408750904849995</v>
      </c>
      <c r="G41" s="18">
        <f>'[1]آمار 94'!D41*100/H41</f>
        <v>0</v>
      </c>
      <c r="H41" s="19">
        <f>'[1]آمار 94'!D41+'[1]آمار 94'!C41+'[1]صادرات 94'!Z41</f>
        <v>24866</v>
      </c>
      <c r="I41" s="20">
        <f t="shared" si="0"/>
        <v>99.842490842490847</v>
      </c>
      <c r="J41" s="21">
        <f>R41+'[1]بهمن '!J41</f>
        <v>163542</v>
      </c>
      <c r="K41" s="43">
        <v>189493</v>
      </c>
      <c r="L41" s="21">
        <f>T41+'[1]بهمن '!L41</f>
        <v>173000</v>
      </c>
      <c r="M41" s="22">
        <f t="shared" si="1"/>
        <v>96.860317460317461</v>
      </c>
      <c r="N41" s="23">
        <f>V41+'[1]بهمن '!N41</f>
        <v>152555</v>
      </c>
      <c r="O41" s="33">
        <v>160370</v>
      </c>
      <c r="P41" s="19">
        <f>X41+'[1]بهمن '!P41</f>
        <v>167000</v>
      </c>
      <c r="Q41" s="20">
        <f t="shared" si="2"/>
        <v>107.00366300366301</v>
      </c>
      <c r="R41" s="23">
        <f>'[1]آمار 94'!E41</f>
        <v>14606</v>
      </c>
      <c r="S41" s="33">
        <v>17174</v>
      </c>
      <c r="T41" s="34">
        <v>14800</v>
      </c>
      <c r="U41" s="20">
        <f t="shared" si="3"/>
        <v>99.085714285714289</v>
      </c>
      <c r="V41" s="23">
        <f>'[1]آمار 94'!F41</f>
        <v>13005</v>
      </c>
      <c r="W41" s="33">
        <v>12464</v>
      </c>
      <c r="X41" s="35">
        <v>14300</v>
      </c>
      <c r="Y41" s="36">
        <v>163800</v>
      </c>
      <c r="Z41" s="37">
        <v>157500</v>
      </c>
      <c r="AA41" s="38" t="s">
        <v>56</v>
      </c>
      <c r="AB41" s="39">
        <f t="shared" si="4"/>
        <v>38</v>
      </c>
    </row>
    <row r="42" spans="1:28" ht="15.75" x14ac:dyDescent="0.4">
      <c r="A42" s="15">
        <f>'[1]آمار 94'!A42</f>
        <v>3258.3</v>
      </c>
      <c r="B42" s="16">
        <f>'[1]آمار 94'!B42</f>
        <v>22172.73</v>
      </c>
      <c r="C42" s="17">
        <f>H42+'[1]بهمن '!C42</f>
        <v>224773.43</v>
      </c>
      <c r="D42" s="17">
        <v>254975.87</v>
      </c>
      <c r="E42" s="18">
        <f>'[1]صادرات 94'!Z42*100/H42</f>
        <v>0</v>
      </c>
      <c r="F42" s="18">
        <f>'[1]آمار 94'!C42*100/H42</f>
        <v>19.792490556617135</v>
      </c>
      <c r="G42" s="18">
        <f>'[1]آمار 94'!D42*100/H42</f>
        <v>80.207509443382875</v>
      </c>
      <c r="H42" s="19">
        <f>'[1]آمار 94'!D42+'[1]آمار 94'!C42+'[1]صادرات 94'!Z42</f>
        <v>25716.42</v>
      </c>
      <c r="I42" s="20">
        <f t="shared" si="0"/>
        <v>101.625</v>
      </c>
      <c r="J42" s="21">
        <f>R42+'[1]بهمن '!J42</f>
        <v>221949</v>
      </c>
      <c r="K42" s="21">
        <v>250907</v>
      </c>
      <c r="L42" s="21">
        <f>T42+'[1]بهمن '!L42</f>
        <v>240242</v>
      </c>
      <c r="M42" s="22">
        <f t="shared" si="1"/>
        <v>95.464171428571433</v>
      </c>
      <c r="N42" s="23">
        <f>V42+'[1]بهمن '!N42</f>
        <v>200474.76</v>
      </c>
      <c r="O42" s="23">
        <v>235233.25000000003</v>
      </c>
      <c r="P42" s="19">
        <f>X42+'[1]بهمن '!P42</f>
        <v>231000</v>
      </c>
      <c r="Q42" s="20">
        <f t="shared" si="2"/>
        <v>130.57142857142858</v>
      </c>
      <c r="R42" s="23">
        <f>'[1]آمار 94'!E42</f>
        <v>23764</v>
      </c>
      <c r="S42" s="23">
        <v>20513</v>
      </c>
      <c r="T42" s="24">
        <v>20826</v>
      </c>
      <c r="U42" s="20">
        <f t="shared" si="3"/>
        <v>144.13142857142856</v>
      </c>
      <c r="V42" s="23">
        <f>'[1]آمار 94'!F42</f>
        <v>25223</v>
      </c>
      <c r="W42" s="23">
        <v>16426.46</v>
      </c>
      <c r="X42" s="26">
        <v>12800</v>
      </c>
      <c r="Y42" s="36">
        <v>218400</v>
      </c>
      <c r="Z42" s="37">
        <v>210000</v>
      </c>
      <c r="AA42" s="41" t="s">
        <v>57</v>
      </c>
      <c r="AB42" s="39">
        <f t="shared" si="4"/>
        <v>39</v>
      </c>
    </row>
    <row r="43" spans="1:28" ht="15.75" x14ac:dyDescent="0.4">
      <c r="A43" s="31">
        <f>'[1]آمار 94'!A43</f>
        <v>6822</v>
      </c>
      <c r="B43" s="16">
        <f>'[1]آمار 94'!B43</f>
        <v>344821</v>
      </c>
      <c r="C43" s="17">
        <f>H43+'[1]بهمن '!C43</f>
        <v>875839</v>
      </c>
      <c r="D43" s="17">
        <v>762221</v>
      </c>
      <c r="E43" s="18">
        <f>'[1]صادرات 94'!Z43*100/H43</f>
        <v>1.2786385807265621</v>
      </c>
      <c r="F43" s="18">
        <f>'[1]آمار 94'!C43*100/H43</f>
        <v>59.512855626163621</v>
      </c>
      <c r="G43" s="18">
        <f>'[1]آمار 94'!D43*100/H43</f>
        <v>39.208505793109815</v>
      </c>
      <c r="H43" s="19">
        <f>'[1]آمار 94'!D43+'[1]آمار 94'!C43+'[1]صادرات 94'!Z43</f>
        <v>64991</v>
      </c>
      <c r="I43" s="20">
        <f t="shared" si="0"/>
        <v>78.373664529914535</v>
      </c>
      <c r="J43" s="21">
        <f>R43+'[1]بهمن '!J43</f>
        <v>880293</v>
      </c>
      <c r="K43" s="43">
        <v>784688</v>
      </c>
      <c r="L43" s="21">
        <f>T43+'[1]بهمن '!L43</f>
        <v>903000</v>
      </c>
      <c r="M43" s="22">
        <f t="shared" si="1"/>
        <v>79.36435185185185</v>
      </c>
      <c r="N43" s="23">
        <f>V43+'[1]بهمن '!N43</f>
        <v>857135</v>
      </c>
      <c r="O43" s="33">
        <v>767715</v>
      </c>
      <c r="P43" s="19">
        <f>X43+'[1]بهمن '!P43</f>
        <v>1080000</v>
      </c>
      <c r="Q43" s="20">
        <f t="shared" si="2"/>
        <v>61.094017094017097</v>
      </c>
      <c r="R43" s="23">
        <f>'[1]آمار 94'!E43</f>
        <v>57184</v>
      </c>
      <c r="S43" s="33">
        <v>79310</v>
      </c>
      <c r="T43" s="34">
        <v>80100</v>
      </c>
      <c r="U43" s="20">
        <f t="shared" si="3"/>
        <v>63.201111111111111</v>
      </c>
      <c r="V43" s="23">
        <f>'[1]آمار 94'!F43</f>
        <v>56881</v>
      </c>
      <c r="W43" s="33">
        <v>54878</v>
      </c>
      <c r="X43" s="35">
        <v>97200</v>
      </c>
      <c r="Y43" s="36">
        <v>1123200</v>
      </c>
      <c r="Z43" s="37">
        <v>1080000</v>
      </c>
      <c r="AA43" s="38" t="s">
        <v>58</v>
      </c>
      <c r="AB43" s="39">
        <f t="shared" si="4"/>
        <v>40</v>
      </c>
    </row>
    <row r="44" spans="1:28" ht="15.75" x14ac:dyDescent="0.4">
      <c r="A44" s="15">
        <f>'[1]آمار 94'!A44</f>
        <v>10994.42</v>
      </c>
      <c r="B44" s="16">
        <f>'[1]آمار 94'!B44</f>
        <v>98814.6</v>
      </c>
      <c r="C44" s="17">
        <f>H44+'[1]بهمن '!C44</f>
        <v>405533.08</v>
      </c>
      <c r="D44" s="17">
        <v>550680.27</v>
      </c>
      <c r="E44" s="18">
        <f>'[1]صادرات 94'!Z44*100/H44</f>
        <v>0</v>
      </c>
      <c r="F44" s="18">
        <f>'[1]آمار 94'!C44*100/H44</f>
        <v>19.916217276291352</v>
      </c>
      <c r="G44" s="18">
        <f>'[1]آمار 94'!D44*100/H44</f>
        <v>80.083782723708637</v>
      </c>
      <c r="H44" s="19">
        <f>'[1]آمار 94'!D44+'[1]آمار 94'!C44+'[1]صادرات 94'!Z44</f>
        <v>33500.94</v>
      </c>
      <c r="I44" s="20">
        <f t="shared" si="0"/>
        <v>72.116641528406234</v>
      </c>
      <c r="J44" s="21">
        <f>R44+'[1]بهمن '!J44</f>
        <v>401632</v>
      </c>
      <c r="K44" s="21">
        <v>547230</v>
      </c>
      <c r="L44" s="21">
        <f>T44+'[1]بهمن '!L44</f>
        <v>556920</v>
      </c>
      <c r="M44" s="22">
        <f t="shared" si="1"/>
        <v>82.22615312791784</v>
      </c>
      <c r="N44" s="23">
        <f>V44+'[1]بهمن '!N44</f>
        <v>440321.05</v>
      </c>
      <c r="O44" s="23">
        <v>494620</v>
      </c>
      <c r="P44" s="19">
        <f>X44+'[1]بهمن '!P44</f>
        <v>508725</v>
      </c>
      <c r="Q44" s="20">
        <f t="shared" si="2"/>
        <v>70.751993104934286</v>
      </c>
      <c r="R44" s="23">
        <f>'[1]آمار 94'!E44</f>
        <v>32836</v>
      </c>
      <c r="S44" s="23">
        <v>45400</v>
      </c>
      <c r="T44" s="24">
        <v>49000</v>
      </c>
      <c r="U44" s="20">
        <f t="shared" si="3"/>
        <v>80.313725490196077</v>
      </c>
      <c r="V44" s="23">
        <f>'[1]آمار 94'!F44</f>
        <v>35840</v>
      </c>
      <c r="W44" s="23">
        <v>46153</v>
      </c>
      <c r="X44" s="26">
        <v>31575</v>
      </c>
      <c r="Y44" s="36">
        <v>556920</v>
      </c>
      <c r="Z44" s="37">
        <v>535500</v>
      </c>
      <c r="AA44" s="41" t="s">
        <v>59</v>
      </c>
      <c r="AB44" s="39">
        <f t="shared" si="4"/>
        <v>41</v>
      </c>
    </row>
    <row r="45" spans="1:28" ht="15.75" x14ac:dyDescent="0.4">
      <c r="A45" s="31">
        <f>'[1]آمار 94'!A45</f>
        <v>19190.781999999999</v>
      </c>
      <c r="B45" s="16">
        <f>'[1]آمار 94'!B45</f>
        <v>344537.49</v>
      </c>
      <c r="C45" s="17">
        <f>H45+'[1]بهمن '!C45</f>
        <v>1100141.01</v>
      </c>
      <c r="D45" s="17">
        <v>1274841.21</v>
      </c>
      <c r="E45" s="18">
        <f>'[1]صادرات 94'!Z45*100/H45</f>
        <v>2.6500085833039222</v>
      </c>
      <c r="F45" s="18">
        <f>'[1]آمار 94'!C45*100/H45</f>
        <v>42.372635043051574</v>
      </c>
      <c r="G45" s="18">
        <f>'[1]آمار 94'!D45*100/H45</f>
        <v>54.977356373644497</v>
      </c>
      <c r="H45" s="19">
        <f>'[1]آمار 94'!D45+'[1]آمار 94'!C45+'[1]صادرات 94'!Z45</f>
        <v>89592.540000000008</v>
      </c>
      <c r="I45" s="20">
        <f t="shared" si="0"/>
        <v>117.67960053418801</v>
      </c>
      <c r="J45" s="21">
        <f>R45+'[1]بهمن '!J45</f>
        <v>1101481.061</v>
      </c>
      <c r="K45" s="43">
        <v>1284941.1490000002</v>
      </c>
      <c r="L45" s="21">
        <f>T45+'[1]بهمن '!L45</f>
        <v>1200000</v>
      </c>
      <c r="M45" s="22">
        <f t="shared" si="1"/>
        <v>128.64966777777784</v>
      </c>
      <c r="N45" s="23">
        <f>V45+'[1]بهمن '!N45</f>
        <v>1157847.0100000002</v>
      </c>
      <c r="O45" s="33">
        <v>1203078.3799999999</v>
      </c>
      <c r="P45" s="19">
        <f>X45+'[1]بهمن '!P45</f>
        <v>1100000</v>
      </c>
      <c r="Q45" s="20">
        <f t="shared" si="2"/>
        <v>114.38071794871794</v>
      </c>
      <c r="R45" s="23">
        <f>'[1]آمار 94'!E45</f>
        <v>89216.960000000006</v>
      </c>
      <c r="S45" s="33">
        <v>110535.334</v>
      </c>
      <c r="T45" s="34">
        <v>110000</v>
      </c>
      <c r="U45" s="20">
        <f t="shared" si="3"/>
        <v>136.43838533333334</v>
      </c>
      <c r="V45" s="23">
        <f>'[1]آمار 94'!F45</f>
        <v>102328.789</v>
      </c>
      <c r="W45" s="33">
        <v>106410.20600000001</v>
      </c>
      <c r="X45" s="35">
        <v>95500</v>
      </c>
      <c r="Y45" s="36">
        <v>936000</v>
      </c>
      <c r="Z45" s="37">
        <v>900000</v>
      </c>
      <c r="AA45" s="38" t="s">
        <v>60</v>
      </c>
      <c r="AB45" s="39">
        <f t="shared" si="4"/>
        <v>42</v>
      </c>
    </row>
    <row r="46" spans="1:28" ht="15.75" x14ac:dyDescent="0.4">
      <c r="A46" s="15">
        <f>'[1]آمار 94'!A46</f>
        <v>6638</v>
      </c>
      <c r="B46" s="16">
        <f>'[1]آمار 94'!B46</f>
        <v>27355</v>
      </c>
      <c r="C46" s="17">
        <f>H46+'[1]بهمن '!C46</f>
        <v>470828.99999999994</v>
      </c>
      <c r="D46" s="17">
        <v>579714.12</v>
      </c>
      <c r="E46" s="18">
        <f>'[1]صادرات 94'!Z46*100/H46</f>
        <v>0</v>
      </c>
      <c r="F46" s="18">
        <f>'[1]آمار 94'!C46*100/H46</f>
        <v>67.099744445094714</v>
      </c>
      <c r="G46" s="18">
        <f>'[1]آمار 94'!D46*100/H46</f>
        <v>32.900255554905286</v>
      </c>
      <c r="H46" s="19">
        <f>'[1]آمار 94'!D46+'[1]آمار 94'!C46+'[1]صادرات 94'!Z46</f>
        <v>51261</v>
      </c>
      <c r="I46" s="20">
        <f t="shared" si="0"/>
        <v>77.551067551067547</v>
      </c>
      <c r="J46" s="21">
        <f>R46+'[1]بهمن '!J46</f>
        <v>470006</v>
      </c>
      <c r="K46" s="21">
        <v>582807</v>
      </c>
      <c r="L46" s="21">
        <f>T46+'[1]بهمن '!L46</f>
        <v>580000</v>
      </c>
      <c r="M46" s="22">
        <f t="shared" si="1"/>
        <v>70.792792792792795</v>
      </c>
      <c r="N46" s="23">
        <f>V46+'[1]بهمن '!N46</f>
        <v>412545</v>
      </c>
      <c r="O46" s="23">
        <v>461715</v>
      </c>
      <c r="P46" s="19">
        <f>X46+'[1]بهمن '!P46</f>
        <v>492000</v>
      </c>
      <c r="Q46" s="20">
        <f t="shared" si="2"/>
        <v>99.435699435699433</v>
      </c>
      <c r="R46" s="23">
        <f>'[1]آمار 94'!E46</f>
        <v>50220</v>
      </c>
      <c r="S46" s="23">
        <v>45651</v>
      </c>
      <c r="T46" s="24">
        <v>42000</v>
      </c>
      <c r="U46" s="20">
        <f t="shared" si="3"/>
        <v>0</v>
      </c>
      <c r="V46" s="23">
        <f>'[1]آمار 94'!F46</f>
        <v>0</v>
      </c>
      <c r="W46" s="23">
        <v>43718</v>
      </c>
      <c r="X46" s="26">
        <v>39360</v>
      </c>
      <c r="Y46" s="36">
        <v>606060</v>
      </c>
      <c r="Z46" s="37">
        <v>582750</v>
      </c>
      <c r="AA46" s="41" t="s">
        <v>61</v>
      </c>
      <c r="AB46" s="39">
        <f t="shared" si="4"/>
        <v>43</v>
      </c>
    </row>
    <row r="47" spans="1:28" ht="15.75" x14ac:dyDescent="0.4">
      <c r="A47" s="31">
        <f>'[1]آمار 94'!A47</f>
        <v>24315</v>
      </c>
      <c r="B47" s="16">
        <f>'[1]آمار 94'!B47</f>
        <v>203143</v>
      </c>
      <c r="C47" s="17">
        <f>H47+'[1]بهمن '!C47</f>
        <v>930356.72</v>
      </c>
      <c r="D47" s="17">
        <v>914529.46000000008</v>
      </c>
      <c r="E47" s="18">
        <f>'[1]صادرات 94'!Z47*100/H47</f>
        <v>0</v>
      </c>
      <c r="F47" s="18">
        <f>'[1]آمار 94'!C47*100/H47</f>
        <v>26.979447265145534</v>
      </c>
      <c r="G47" s="18">
        <f>'[1]آمار 94'!D47*100/H47</f>
        <v>73.020552734854462</v>
      </c>
      <c r="H47" s="19">
        <f>'[1]آمار 94'!D47+'[1]آمار 94'!C47+'[1]صادرات 94'!Z47</f>
        <v>66724.94</v>
      </c>
      <c r="I47" s="20">
        <f t="shared" si="0"/>
        <v>90.355574980574985</v>
      </c>
      <c r="J47" s="21">
        <f>R47+'[1]بهمن '!J47</f>
        <v>930301</v>
      </c>
      <c r="K47" s="43">
        <v>915389</v>
      </c>
      <c r="L47" s="21">
        <f>T47+'[1]بهمن '!L47</f>
        <v>1000000</v>
      </c>
      <c r="M47" s="22">
        <f t="shared" si="1"/>
        <v>75.710909090909084</v>
      </c>
      <c r="N47" s="23">
        <f>V47+'[1]بهمن '!N47</f>
        <v>749538</v>
      </c>
      <c r="O47" s="33">
        <v>1086379</v>
      </c>
      <c r="P47" s="19">
        <f>X47+'[1]بهمن '!P47</f>
        <v>1050000</v>
      </c>
      <c r="Q47" s="20">
        <f t="shared" si="2"/>
        <v>80.22027972027972</v>
      </c>
      <c r="R47" s="23">
        <f>'[1]آمار 94'!E47</f>
        <v>68829</v>
      </c>
      <c r="S47" s="33">
        <v>75790</v>
      </c>
      <c r="T47" s="34">
        <v>55000</v>
      </c>
      <c r="U47" s="20">
        <f t="shared" si="3"/>
        <v>99.3660606060606</v>
      </c>
      <c r="V47" s="23">
        <f>'[1]آمار 94'!F47</f>
        <v>81977</v>
      </c>
      <c r="W47" s="33">
        <v>88129</v>
      </c>
      <c r="X47" s="35">
        <v>83100</v>
      </c>
      <c r="Y47" s="36">
        <v>1029600</v>
      </c>
      <c r="Z47" s="37">
        <v>990000</v>
      </c>
      <c r="AA47" s="38" t="s">
        <v>62</v>
      </c>
      <c r="AB47" s="39">
        <f t="shared" si="4"/>
        <v>44</v>
      </c>
    </row>
    <row r="48" spans="1:28" ht="15.75" x14ac:dyDescent="0.4">
      <c r="A48" s="15">
        <f>'[1]آمار 94'!A48</f>
        <v>8380.58</v>
      </c>
      <c r="B48" s="16">
        <f>'[1]آمار 94'!B48</f>
        <v>37036.699999999997</v>
      </c>
      <c r="C48" s="17">
        <f>H48+'[1]بهمن '!C48</f>
        <v>66571</v>
      </c>
      <c r="D48" s="17">
        <v>89291</v>
      </c>
      <c r="E48" s="18">
        <f>'[1]صادرات 94'!Z48*100/H48</f>
        <v>17.718643517767322</v>
      </c>
      <c r="F48" s="18">
        <f>'[1]آمار 94'!C48*100/H48</f>
        <v>76.13175401590135</v>
      </c>
      <c r="G48" s="18">
        <f>'[1]آمار 94'!D48*100/H48</f>
        <v>6.1496024663313325</v>
      </c>
      <c r="H48" s="19">
        <f>'[1]آمار 94'!D48+'[1]آمار 94'!C48+'[1]صادرات 94'!Z48</f>
        <v>6163</v>
      </c>
      <c r="I48" s="20">
        <f t="shared" si="0"/>
        <v>46.322246921421254</v>
      </c>
      <c r="J48" s="21">
        <f>R48+'[1]بهمن '!J48</f>
        <v>65640.939999999988</v>
      </c>
      <c r="K48" s="21">
        <v>94331.46</v>
      </c>
      <c r="L48" s="21">
        <f>T48+'[1]بهمن '!L48</f>
        <v>145802</v>
      </c>
      <c r="M48" s="22">
        <f t="shared" si="1"/>
        <v>44.294681481481476</v>
      </c>
      <c r="N48" s="23">
        <f>V48+'[1]بهمن '!N48</f>
        <v>59797.819999999992</v>
      </c>
      <c r="O48" s="23">
        <v>107761.36999999998</v>
      </c>
      <c r="P48" s="19">
        <f>X48+'[1]بهمن '!P48</f>
        <v>135000</v>
      </c>
      <c r="Q48" s="20">
        <f t="shared" si="2"/>
        <v>74.727977135598607</v>
      </c>
      <c r="R48" s="23">
        <f>'[1]آمار 94'!E48</f>
        <v>8824.44</v>
      </c>
      <c r="S48" s="23">
        <v>6765.42</v>
      </c>
      <c r="T48" s="24">
        <v>12150</v>
      </c>
      <c r="U48" s="20">
        <f t="shared" si="3"/>
        <v>81.347822222222206</v>
      </c>
      <c r="V48" s="23">
        <f>'[1]آمار 94'!F48</f>
        <v>9151.6299999999992</v>
      </c>
      <c r="W48" s="23">
        <v>8836.69</v>
      </c>
      <c r="X48" s="26">
        <v>11250</v>
      </c>
      <c r="Y48" s="36">
        <v>141705</v>
      </c>
      <c r="Z48" s="37">
        <v>135000</v>
      </c>
      <c r="AA48" s="41" t="s">
        <v>63</v>
      </c>
      <c r="AB48" s="39">
        <f t="shared" si="4"/>
        <v>45</v>
      </c>
    </row>
    <row r="49" spans="1:28" ht="15.75" x14ac:dyDescent="0.4">
      <c r="A49" s="31">
        <f>'[1]آمار 94'!A49</f>
        <v>41646</v>
      </c>
      <c r="B49" s="16">
        <f>'[1]آمار 94'!B49</f>
        <v>307597</v>
      </c>
      <c r="C49" s="17">
        <f>H49+'[1]بهمن '!C49</f>
        <v>1167095.8199999998</v>
      </c>
      <c r="D49" s="17">
        <v>1537662.36</v>
      </c>
      <c r="E49" s="18">
        <f>'[1]صادرات 94'!Z49*100/H49</f>
        <v>0</v>
      </c>
      <c r="F49" s="18">
        <f>'[1]آمار 94'!C49*100/H49</f>
        <v>53.11632891960928</v>
      </c>
      <c r="G49" s="18">
        <f>'[1]آمار 94'!D49*100/H49</f>
        <v>46.883671080390727</v>
      </c>
      <c r="H49" s="19">
        <f>'[1]آمار 94'!D49+'[1]آمار 94'!C49+'[1]صادرات 94'!Z49</f>
        <v>110788.53</v>
      </c>
      <c r="I49" s="20">
        <f t="shared" si="0"/>
        <v>52.050169159544161</v>
      </c>
      <c r="J49" s="21">
        <f>R49+'[1]بهمن '!J49</f>
        <v>1169255</v>
      </c>
      <c r="K49" s="43">
        <v>1552822</v>
      </c>
      <c r="L49" s="21">
        <f>T49+'[1]بهمن '!L49</f>
        <v>1700000</v>
      </c>
      <c r="M49" s="22">
        <f t="shared" si="1"/>
        <v>45.598518518518517</v>
      </c>
      <c r="N49" s="23">
        <f>V49+'[1]بهمن '!N49</f>
        <v>984928</v>
      </c>
      <c r="O49" s="33">
        <v>1828021</v>
      </c>
      <c r="P49" s="19">
        <f>X49+'[1]بهمن '!P49</f>
        <v>1620000</v>
      </c>
      <c r="Q49" s="20">
        <f t="shared" si="2"/>
        <v>62.303418803418801</v>
      </c>
      <c r="R49" s="23">
        <f>'[1]آمار 94'!E49</f>
        <v>116632</v>
      </c>
      <c r="S49" s="33">
        <v>129611</v>
      </c>
      <c r="T49" s="34">
        <v>140000</v>
      </c>
      <c r="U49" s="20">
        <f t="shared" si="3"/>
        <v>0</v>
      </c>
      <c r="V49" s="23">
        <f>'[1]آمار 94'!F49</f>
        <v>0</v>
      </c>
      <c r="W49" s="33">
        <v>165023</v>
      </c>
      <c r="X49" s="35">
        <v>180000</v>
      </c>
      <c r="Y49" s="36">
        <v>2246400</v>
      </c>
      <c r="Z49" s="37">
        <v>2160000</v>
      </c>
      <c r="AA49" s="38" t="s">
        <v>64</v>
      </c>
      <c r="AB49" s="39">
        <f t="shared" si="4"/>
        <v>46</v>
      </c>
    </row>
    <row r="50" spans="1:28" ht="15.75" x14ac:dyDescent="0.4">
      <c r="A50" s="15">
        <f>'[1]آمار 94'!A50</f>
        <v>12592</v>
      </c>
      <c r="B50" s="16">
        <f>'[1]آمار 94'!B50</f>
        <v>202909</v>
      </c>
      <c r="C50" s="17">
        <f>H50+'[1]بهمن '!C50</f>
        <v>812492.27</v>
      </c>
      <c r="D50" s="17">
        <v>909050.5199999999</v>
      </c>
      <c r="E50" s="18">
        <f>'[1]صادرات 94'!Z50*100/H50</f>
        <v>0</v>
      </c>
      <c r="F50" s="18">
        <f>'[1]آمار 94'!C50*100/H50</f>
        <v>45.726255001731374</v>
      </c>
      <c r="G50" s="18">
        <f>'[1]آمار 94'!D50*100/H50</f>
        <v>54.27374499826864</v>
      </c>
      <c r="H50" s="19">
        <f>'[1]آمار 94'!D50+'[1]آمار 94'!C50+'[1]صادرات 94'!Z50</f>
        <v>66536.959999999992</v>
      </c>
      <c r="I50" s="20">
        <f t="shared" si="0"/>
        <v>77.565850815850823</v>
      </c>
      <c r="J50" s="21">
        <f>R50+'[1]بهمن '!J50</f>
        <v>798618</v>
      </c>
      <c r="K50" s="21">
        <v>908390</v>
      </c>
      <c r="L50" s="21">
        <f>T50+'[1]بهمن '!L50</f>
        <v>1040000</v>
      </c>
      <c r="M50" s="22">
        <f t="shared" si="1"/>
        <v>63.723434343434342</v>
      </c>
      <c r="N50" s="23">
        <f>V50+'[1]بهمن '!N50</f>
        <v>630862</v>
      </c>
      <c r="O50" s="23">
        <v>905213</v>
      </c>
      <c r="P50" s="19">
        <f>X50+'[1]بهمن '!P50</f>
        <v>785000</v>
      </c>
      <c r="Q50" s="20">
        <f t="shared" si="2"/>
        <v>71.928904428904431</v>
      </c>
      <c r="R50" s="23">
        <f>'[1]آمار 94'!E50</f>
        <v>61715</v>
      </c>
      <c r="S50" s="23">
        <v>88085</v>
      </c>
      <c r="T50" s="24">
        <v>90000</v>
      </c>
      <c r="U50" s="20">
        <f t="shared" si="3"/>
        <v>91.095757575757574</v>
      </c>
      <c r="V50" s="23">
        <f>'[1]آمار 94'!F50</f>
        <v>75154</v>
      </c>
      <c r="W50" s="23">
        <v>86110</v>
      </c>
      <c r="X50" s="26">
        <v>64000</v>
      </c>
      <c r="Y50" s="36">
        <v>1029600</v>
      </c>
      <c r="Z50" s="37">
        <v>990000</v>
      </c>
      <c r="AA50" s="41" t="s">
        <v>65</v>
      </c>
      <c r="AB50" s="39">
        <f t="shared" si="4"/>
        <v>47</v>
      </c>
    </row>
    <row r="51" spans="1:28" ht="15.75" x14ac:dyDescent="0.4">
      <c r="A51" s="31">
        <f>'[1]آمار 94'!A51</f>
        <v>3359.86</v>
      </c>
      <c r="B51" s="16">
        <f>'[1]آمار 94'!B51</f>
        <v>351031.79</v>
      </c>
      <c r="C51" s="17">
        <f>H51+'[1]بهمن '!C51</f>
        <v>790798.09000000008</v>
      </c>
      <c r="D51" s="17">
        <v>892636.95000000007</v>
      </c>
      <c r="E51" s="18">
        <f>'[1]صادرات 94'!Z51*100/H51</f>
        <v>11.072157799437532</v>
      </c>
      <c r="F51" s="18">
        <f>'[1]آمار 94'!C51*100/H51</f>
        <v>34.375456367462824</v>
      </c>
      <c r="G51" s="18">
        <f>'[1]آمار 94'!D51*100/H51</f>
        <v>54.552385833099642</v>
      </c>
      <c r="H51" s="19">
        <f>'[1]آمار 94'!D51+'[1]آمار 94'!C51+'[1]صادرات 94'!Z51</f>
        <v>66969.06</v>
      </c>
      <c r="I51" s="20">
        <f t="shared" si="0"/>
        <v>76.153749028749033</v>
      </c>
      <c r="J51" s="21">
        <f>R51+'[1]بهمن '!J51</f>
        <v>784079</v>
      </c>
      <c r="K51" s="43">
        <v>892747</v>
      </c>
      <c r="L51" s="21">
        <f>T51+'[1]بهمن '!L51</f>
        <v>880001</v>
      </c>
      <c r="M51" s="22">
        <f t="shared" si="1"/>
        <v>101.45177070707072</v>
      </c>
      <c r="N51" s="23">
        <f>V51+'[1]بهمن '!N51</f>
        <v>1004372.5300000001</v>
      </c>
      <c r="O51" s="33">
        <v>1055805.2999999998</v>
      </c>
      <c r="P51" s="19">
        <f>X51+'[1]بهمن '!P51</f>
        <v>1089000</v>
      </c>
      <c r="Q51" s="20">
        <f t="shared" si="2"/>
        <v>60.727272727272727</v>
      </c>
      <c r="R51" s="23">
        <f>'[1]آمار 94'!E51</f>
        <v>52104</v>
      </c>
      <c r="S51" s="33">
        <v>65719</v>
      </c>
      <c r="T51" s="34">
        <v>68734</v>
      </c>
      <c r="U51" s="20">
        <f t="shared" si="3"/>
        <v>0</v>
      </c>
      <c r="V51" s="23">
        <f>'[1]آمار 94'!F51</f>
        <v>0</v>
      </c>
      <c r="W51" s="33">
        <v>98039.12</v>
      </c>
      <c r="X51" s="35">
        <v>92400</v>
      </c>
      <c r="Y51" s="36">
        <v>1029600</v>
      </c>
      <c r="Z51" s="37">
        <v>990000</v>
      </c>
      <c r="AA51" s="38" t="s">
        <v>66</v>
      </c>
      <c r="AB51" s="39">
        <f t="shared" si="4"/>
        <v>48</v>
      </c>
    </row>
    <row r="52" spans="1:28" ht="15.75" x14ac:dyDescent="0.4">
      <c r="A52" s="15">
        <f>'[1]آمار 94'!A52</f>
        <v>30942</v>
      </c>
      <c r="B52" s="16">
        <f>'[1]آمار 94'!B52</f>
        <v>177248</v>
      </c>
      <c r="C52" s="17">
        <f>H52+'[1]بهمن '!C52</f>
        <v>1054349</v>
      </c>
      <c r="D52" s="17">
        <v>1194300</v>
      </c>
      <c r="E52" s="18">
        <f>'[1]صادرات 94'!Z52*100/H52</f>
        <v>0</v>
      </c>
      <c r="F52" s="18">
        <f>'[1]آمار 94'!C52*100/H52</f>
        <v>24.333041234603964</v>
      </c>
      <c r="G52" s="18">
        <f>'[1]آمار 94'!D52*100/H52</f>
        <v>75.666958765396032</v>
      </c>
      <c r="H52" s="19">
        <f>'[1]آمار 94'!D52+'[1]آمار 94'!C52+'[1]صادرات 94'!Z52</f>
        <v>82164</v>
      </c>
      <c r="I52" s="20">
        <f t="shared" si="0"/>
        <v>98.035897435897439</v>
      </c>
      <c r="J52" s="21">
        <f>R52+'[1]بهمن '!J52</f>
        <v>1070552</v>
      </c>
      <c r="K52" s="21">
        <v>1196686</v>
      </c>
      <c r="L52" s="21">
        <f>T52+'[1]بهمن '!L52</f>
        <v>1081000</v>
      </c>
      <c r="M52" s="22">
        <f t="shared" si="1"/>
        <v>110.63419047619048</v>
      </c>
      <c r="N52" s="23">
        <f>V52+'[1]بهمن '!N52</f>
        <v>1161659</v>
      </c>
      <c r="O52" s="23">
        <v>1108860</v>
      </c>
      <c r="P52" s="19">
        <f>X52+'[1]بهمن '!P52</f>
        <v>1050000</v>
      </c>
      <c r="Q52" s="20">
        <f t="shared" si="2"/>
        <v>101.75164835164836</v>
      </c>
      <c r="R52" s="23">
        <f>'[1]آمار 94'!E52</f>
        <v>92594</v>
      </c>
      <c r="S52" s="23">
        <v>103660</v>
      </c>
      <c r="T52" s="24">
        <v>94000</v>
      </c>
      <c r="U52" s="20">
        <f t="shared" si="3"/>
        <v>63.006857142857143</v>
      </c>
      <c r="V52" s="23">
        <f>'[1]آمار 94'!F52</f>
        <v>55131</v>
      </c>
      <c r="W52" s="23">
        <v>102199</v>
      </c>
      <c r="X52" s="26">
        <v>92000</v>
      </c>
      <c r="Y52" s="36">
        <v>1092000</v>
      </c>
      <c r="Z52" s="37">
        <v>1050000</v>
      </c>
      <c r="AA52" s="41" t="s">
        <v>67</v>
      </c>
      <c r="AB52" s="39">
        <f t="shared" si="4"/>
        <v>49</v>
      </c>
    </row>
    <row r="53" spans="1:28" ht="15.75" x14ac:dyDescent="0.4">
      <c r="A53" s="31">
        <f>'[1]آمار 94'!A53</f>
        <v>15368</v>
      </c>
      <c r="B53" s="16">
        <f>'[1]آمار 94'!B53</f>
        <v>519658</v>
      </c>
      <c r="C53" s="17">
        <f>H53+'[1]بهمن '!C53</f>
        <v>757182.41999999993</v>
      </c>
      <c r="D53" s="17">
        <v>959503.61999999988</v>
      </c>
      <c r="E53" s="18">
        <f>'[1]صادرات 94'!Z53*100/H53</f>
        <v>0</v>
      </c>
      <c r="F53" s="18">
        <f>'[1]آمار 94'!C53*100/H53</f>
        <v>70.793271374801549</v>
      </c>
      <c r="G53" s="18">
        <f>'[1]آمار 94'!D53*100/H53</f>
        <v>29.206728625198451</v>
      </c>
      <c r="H53" s="19">
        <f>'[1]آمار 94'!D53+'[1]آمار 94'!C53+'[1]صادرات 94'!Z53</f>
        <v>56059</v>
      </c>
      <c r="I53" s="20">
        <f t="shared" si="0"/>
        <v>72.687548562548557</v>
      </c>
      <c r="J53" s="21">
        <f>R53+'[1]بهمن '!J53</f>
        <v>748391</v>
      </c>
      <c r="K53" s="43">
        <v>957393</v>
      </c>
      <c r="L53" s="21">
        <f>T53+'[1]بهمن '!L53</f>
        <v>1000000</v>
      </c>
      <c r="M53" s="22">
        <f t="shared" si="1"/>
        <v>103.49555555555555</v>
      </c>
      <c r="N53" s="23">
        <f>V53+'[1]بهمن '!N53</f>
        <v>1024606</v>
      </c>
      <c r="O53" s="33">
        <v>1238320</v>
      </c>
      <c r="P53" s="19">
        <f>X53+'[1]بهمن '!P53</f>
        <v>1000000</v>
      </c>
      <c r="Q53" s="20">
        <f t="shared" si="2"/>
        <v>68.749417249417249</v>
      </c>
      <c r="R53" s="23">
        <f>'[1]آمار 94'!E53</f>
        <v>58987</v>
      </c>
      <c r="S53" s="33">
        <v>57713</v>
      </c>
      <c r="T53" s="34">
        <v>95000</v>
      </c>
      <c r="U53" s="20">
        <f t="shared" si="3"/>
        <v>0</v>
      </c>
      <c r="V53" s="23">
        <f>'[1]آمار 94'!F53</f>
        <v>0</v>
      </c>
      <c r="W53" s="33">
        <v>101005</v>
      </c>
      <c r="X53" s="35">
        <v>92000</v>
      </c>
      <c r="Y53" s="36">
        <v>1029600</v>
      </c>
      <c r="Z53" s="37">
        <v>990000</v>
      </c>
      <c r="AA53" s="38" t="s">
        <v>68</v>
      </c>
      <c r="AB53" s="39">
        <f t="shared" si="4"/>
        <v>50</v>
      </c>
    </row>
    <row r="54" spans="1:28" ht="15.75" x14ac:dyDescent="0.4">
      <c r="A54" s="15">
        <f>'[1]آمار 94'!A54</f>
        <v>4859</v>
      </c>
      <c r="B54" s="16">
        <f>'[1]آمار 94'!B54</f>
        <v>224931</v>
      </c>
      <c r="C54" s="17">
        <f>H54+'[1]بهمن '!C54</f>
        <v>982423.21</v>
      </c>
      <c r="D54" s="17">
        <v>1125163.71</v>
      </c>
      <c r="E54" s="18">
        <f>'[1]صادرات 94'!Z54*100/H54</f>
        <v>2.7973279923017534E-2</v>
      </c>
      <c r="F54" s="18">
        <f>'[1]آمار 94'!C54*100/H54</f>
        <v>30.265969945508051</v>
      </c>
      <c r="G54" s="18">
        <f>'[1]آمار 94'!D54*100/H54</f>
        <v>69.706056774568935</v>
      </c>
      <c r="H54" s="19">
        <f>'[1]آمار 94'!D54+'[1]آمار 94'!C54+'[1]صادرات 94'!Z54</f>
        <v>89371</v>
      </c>
      <c r="I54" s="20">
        <f t="shared" si="0"/>
        <v>94.407925407925404</v>
      </c>
      <c r="J54" s="21">
        <f>R54+'[1]بهمن '!J54</f>
        <v>972024</v>
      </c>
      <c r="K54" s="21">
        <v>1133592</v>
      </c>
      <c r="L54" s="21">
        <f>T54+'[1]بهمن '!L54</f>
        <v>1153438</v>
      </c>
      <c r="M54" s="22">
        <f t="shared" si="1"/>
        <v>123.11676767676768</v>
      </c>
      <c r="N54" s="23">
        <f>V54+'[1]بهمن '!N54</f>
        <v>1218856</v>
      </c>
      <c r="O54" s="23">
        <v>1147932.28</v>
      </c>
      <c r="P54" s="19">
        <f>X54+'[1]بهمن '!P54</f>
        <v>1089000</v>
      </c>
      <c r="Q54" s="20">
        <f t="shared" si="2"/>
        <v>97.150349650349654</v>
      </c>
      <c r="R54" s="23">
        <f>'[1]آمار 94'!E54</f>
        <v>83355</v>
      </c>
      <c r="S54" s="23">
        <v>88121</v>
      </c>
      <c r="T54" s="24">
        <v>121546</v>
      </c>
      <c r="U54" s="20">
        <f t="shared" si="3"/>
        <v>94.195151515151508</v>
      </c>
      <c r="V54" s="23">
        <f>'[1]آمار 94'!F54</f>
        <v>77711</v>
      </c>
      <c r="W54" s="23">
        <v>103330.9</v>
      </c>
      <c r="X54" s="26">
        <v>89100</v>
      </c>
      <c r="Y54" s="36">
        <v>1029600</v>
      </c>
      <c r="Z54" s="37">
        <v>990000</v>
      </c>
      <c r="AA54" s="41" t="s">
        <v>69</v>
      </c>
      <c r="AB54" s="39">
        <f t="shared" si="4"/>
        <v>51</v>
      </c>
    </row>
    <row r="55" spans="1:28" ht="15.75" x14ac:dyDescent="0.4">
      <c r="A55" s="31">
        <f>'[1]آمار 94'!A55</f>
        <v>6353</v>
      </c>
      <c r="B55" s="16">
        <f>'[1]آمار 94'!B55</f>
        <v>4275</v>
      </c>
      <c r="C55" s="17">
        <f>H55+'[1]بهمن '!C55</f>
        <v>547894</v>
      </c>
      <c r="D55" s="17">
        <v>664686</v>
      </c>
      <c r="E55" s="18">
        <f>'[1]صادرات 94'!Z55*100/H55</f>
        <v>0</v>
      </c>
      <c r="F55" s="18">
        <f>'[1]آمار 94'!C55*100/H55</f>
        <v>20.298223103542128</v>
      </c>
      <c r="G55" s="18">
        <f>'[1]آمار 94'!D55*100/H55</f>
        <v>79.701776896457872</v>
      </c>
      <c r="H55" s="19">
        <f>'[1]آمار 94'!D55+'[1]آمار 94'!C55+'[1]صادرات 94'!Z55</f>
        <v>51438</v>
      </c>
      <c r="I55" s="20">
        <f t="shared" si="0"/>
        <v>78.444871794871801</v>
      </c>
      <c r="J55" s="21">
        <f>R55+'[1]بهمن '!J55</f>
        <v>489496</v>
      </c>
      <c r="K55" s="43">
        <v>663762</v>
      </c>
      <c r="L55" s="21">
        <f>T55+'[1]بهمن '!L55</f>
        <v>625000</v>
      </c>
      <c r="M55" s="22">
        <f t="shared" si="1"/>
        <v>81.415499999999994</v>
      </c>
      <c r="N55" s="23">
        <f>V55+'[1]بهمن '!N55</f>
        <v>488493</v>
      </c>
      <c r="O55" s="33">
        <v>628064</v>
      </c>
      <c r="P55" s="19">
        <f>X55+'[1]بهمن '!P55</f>
        <v>600000</v>
      </c>
      <c r="Q55" s="20">
        <f t="shared" si="2"/>
        <v>104.69230769230769</v>
      </c>
      <c r="R55" s="23">
        <f>'[1]آمار 94'!E55</f>
        <v>54440</v>
      </c>
      <c r="S55" s="33">
        <v>56670</v>
      </c>
      <c r="T55" s="34">
        <v>50000</v>
      </c>
      <c r="U55" s="20">
        <f t="shared" si="3"/>
        <v>0</v>
      </c>
      <c r="V55" s="23">
        <f>'[1]آمار 94'!F55</f>
        <v>0</v>
      </c>
      <c r="W55" s="33">
        <v>26685</v>
      </c>
      <c r="X55" s="35">
        <v>25000</v>
      </c>
      <c r="Y55" s="36">
        <v>624000</v>
      </c>
      <c r="Z55" s="37">
        <v>600000</v>
      </c>
      <c r="AA55" s="38" t="s">
        <v>70</v>
      </c>
      <c r="AB55" s="39">
        <f t="shared" si="4"/>
        <v>52</v>
      </c>
    </row>
    <row r="56" spans="1:28" ht="15.75" x14ac:dyDescent="0.4">
      <c r="A56" s="15">
        <f>'[1]آمار 94'!A56</f>
        <v>22867.43</v>
      </c>
      <c r="B56" s="16">
        <f>'[1]آمار 94'!B56</f>
        <v>279853.94</v>
      </c>
      <c r="C56" s="17">
        <f>H56+'[1]بهمن '!C56</f>
        <v>542556.17999999993</v>
      </c>
      <c r="D56" s="17">
        <v>464365.29000000004</v>
      </c>
      <c r="E56" s="18">
        <f>'[1]صادرات 94'!Z56*100/H56</f>
        <v>39.065541243033479</v>
      </c>
      <c r="F56" s="18">
        <f>'[1]آمار 94'!C56*100/H56</f>
        <v>29.709544289565628</v>
      </c>
      <c r="G56" s="18">
        <f>'[1]آمار 94'!D56*100/H56</f>
        <v>31.2249144674009</v>
      </c>
      <c r="H56" s="19">
        <f>'[1]آمار 94'!D56+'[1]آمار 94'!C56+'[1]صادرات 94'!Z56</f>
        <v>52938.879999999997</v>
      </c>
      <c r="I56" s="20">
        <f t="shared" si="0"/>
        <v>84.953205128205127</v>
      </c>
      <c r="J56" s="21">
        <f>R56+'[1]بهمن '!J56</f>
        <v>530108</v>
      </c>
      <c r="K56" s="21">
        <v>468685.3</v>
      </c>
      <c r="L56" s="21">
        <f>T56+'[1]بهمن '!L56</f>
        <v>500000</v>
      </c>
      <c r="M56" s="22">
        <f t="shared" si="1"/>
        <v>103.71062277777777</v>
      </c>
      <c r="N56" s="23">
        <f>V56+'[1]بهمن '!N56</f>
        <v>1866791.21</v>
      </c>
      <c r="O56" s="23">
        <v>1703137.93</v>
      </c>
      <c r="P56" s="19">
        <f>X56+'[1]بهمن '!P56</f>
        <v>1750000</v>
      </c>
      <c r="Q56" s="20">
        <f t="shared" si="2"/>
        <v>107.00384615384615</v>
      </c>
      <c r="R56" s="23">
        <f>'[1]آمار 94'!E56</f>
        <v>55642</v>
      </c>
      <c r="S56" s="23">
        <v>44315</v>
      </c>
      <c r="T56" s="24">
        <v>40000</v>
      </c>
      <c r="U56" s="20">
        <f t="shared" si="3"/>
        <v>99.177679999999981</v>
      </c>
      <c r="V56" s="23">
        <f>'[1]آمار 94'!F56</f>
        <v>148766.51999999999</v>
      </c>
      <c r="W56" s="23">
        <v>176672.46</v>
      </c>
      <c r="X56" s="26">
        <v>152000</v>
      </c>
      <c r="Y56" s="36">
        <v>624000</v>
      </c>
      <c r="Z56" s="37">
        <v>1800000</v>
      </c>
      <c r="AA56" s="41" t="s">
        <v>71</v>
      </c>
      <c r="AB56" s="39">
        <f t="shared" si="4"/>
        <v>53</v>
      </c>
    </row>
    <row r="57" spans="1:28" ht="15.75" x14ac:dyDescent="0.4">
      <c r="A57" s="31">
        <f>'[1]آمار 94'!A57</f>
        <v>13680</v>
      </c>
      <c r="B57" s="16">
        <f>'[1]آمار 94'!B57</f>
        <v>106043</v>
      </c>
      <c r="C57" s="17">
        <f>H57+'[1]بهمن '!C57</f>
        <v>849988.09000000008</v>
      </c>
      <c r="D57" s="17">
        <v>817401</v>
      </c>
      <c r="E57" s="18">
        <f>'[1]صادرات 94'!Z57*100/H57</f>
        <v>15.461731251204936</v>
      </c>
      <c r="F57" s="18">
        <f>'[1]آمار 94'!C57*100/H57</f>
        <v>60.804108172529226</v>
      </c>
      <c r="G57" s="18">
        <f>'[1]آمار 94'!D57*100/H57</f>
        <v>23.73416057626584</v>
      </c>
      <c r="H57" s="19">
        <f>'[1]آمار 94'!D57+'[1]آمار 94'!C57+'[1]صادرات 94'!Z57</f>
        <v>57057</v>
      </c>
      <c r="I57" s="20">
        <f t="shared" si="0"/>
        <v>84.592657342657347</v>
      </c>
      <c r="J57" s="21">
        <f>R57+'[1]بهمن '!J57</f>
        <v>870966</v>
      </c>
      <c r="K57" s="43">
        <v>813385</v>
      </c>
      <c r="L57" s="21">
        <f>T57+'[1]بهمن '!L57</f>
        <v>900000</v>
      </c>
      <c r="M57" s="22">
        <f t="shared" si="1"/>
        <v>76.815252525252532</v>
      </c>
      <c r="N57" s="23">
        <f>V57+'[1]بهمن '!N57</f>
        <v>760471</v>
      </c>
      <c r="O57" s="33">
        <v>769138</v>
      </c>
      <c r="P57" s="19">
        <f>X57+'[1]بهمن '!P57</f>
        <v>1000170</v>
      </c>
      <c r="Q57" s="20">
        <f t="shared" si="2"/>
        <v>84.111888111888106</v>
      </c>
      <c r="R57" s="23">
        <f>'[1]آمار 94'!E57</f>
        <v>72168</v>
      </c>
      <c r="S57" s="33">
        <v>67628</v>
      </c>
      <c r="T57" s="34">
        <v>73000</v>
      </c>
      <c r="U57" s="20">
        <f t="shared" si="3"/>
        <v>59.706666666666663</v>
      </c>
      <c r="V57" s="23">
        <f>'[1]آمار 94'!F57</f>
        <v>49258</v>
      </c>
      <c r="W57" s="33">
        <v>94611</v>
      </c>
      <c r="X57" s="35">
        <v>87400</v>
      </c>
      <c r="Y57" s="36">
        <v>1029600</v>
      </c>
      <c r="Z57" s="37">
        <v>990000</v>
      </c>
      <c r="AA57" s="38" t="s">
        <v>72</v>
      </c>
      <c r="AB57" s="39">
        <f t="shared" si="4"/>
        <v>54</v>
      </c>
    </row>
    <row r="58" spans="1:28" ht="15.75" x14ac:dyDescent="0.4">
      <c r="A58" s="15">
        <f>'[1]آمار 94'!A58</f>
        <v>11271</v>
      </c>
      <c r="B58" s="16">
        <f>'[1]آمار 94'!B58</f>
        <v>231483</v>
      </c>
      <c r="C58" s="17">
        <f>H58+'[1]بهمن '!C58</f>
        <v>764146.62</v>
      </c>
      <c r="D58" s="17">
        <v>910773.96</v>
      </c>
      <c r="E58" s="18">
        <f>'[1]صادرات 94'!Z58*100/H58</f>
        <v>13.051453443183584</v>
      </c>
      <c r="F58" s="18">
        <f>'[1]آمار 94'!C58*100/H58</f>
        <v>32.238457951189183</v>
      </c>
      <c r="G58" s="18">
        <f>'[1]آمار 94'!D58*100/H58</f>
        <v>54.710088605627234</v>
      </c>
      <c r="H58" s="19">
        <f>'[1]آمار 94'!D58+'[1]آمار 94'!C58+'[1]صادرات 94'!Z58</f>
        <v>64330</v>
      </c>
      <c r="I58" s="20">
        <f t="shared" si="0"/>
        <v>68.597659340659334</v>
      </c>
      <c r="J58" s="21">
        <f>R58+'[1]بهمن '!J58</f>
        <v>749086.44000000006</v>
      </c>
      <c r="K58" s="21">
        <v>943399.44000000018</v>
      </c>
      <c r="L58" s="21">
        <f>T58+'[1]بهمن '!L58</f>
        <v>992000</v>
      </c>
      <c r="M58" s="22">
        <f t="shared" si="1"/>
        <v>72.69112476190476</v>
      </c>
      <c r="N58" s="23">
        <f>V58+'[1]بهمن '!N58</f>
        <v>763256.81</v>
      </c>
      <c r="O58" s="23">
        <v>892781</v>
      </c>
      <c r="P58" s="19">
        <f>X58+'[1]بهمن '!P58</f>
        <v>946000</v>
      </c>
      <c r="Q58" s="20">
        <f t="shared" si="2"/>
        <v>61.861450549450552</v>
      </c>
      <c r="R58" s="23">
        <f>'[1]آمار 94'!E58</f>
        <v>56293.919999999998</v>
      </c>
      <c r="S58" s="23">
        <v>60567.69</v>
      </c>
      <c r="T58" s="24">
        <v>68000</v>
      </c>
      <c r="U58" s="20">
        <f t="shared" si="3"/>
        <v>0</v>
      </c>
      <c r="V58" s="23">
        <f>'[1]آمار 94'!F58</f>
        <v>0</v>
      </c>
      <c r="W58" s="23">
        <v>0</v>
      </c>
      <c r="X58" s="26">
        <v>98000</v>
      </c>
      <c r="Y58" s="36">
        <v>1092000</v>
      </c>
      <c r="Z58" s="37">
        <v>1050000</v>
      </c>
      <c r="AA58" s="41" t="s">
        <v>73</v>
      </c>
      <c r="AB58" s="39">
        <f t="shared" si="4"/>
        <v>55</v>
      </c>
    </row>
    <row r="59" spans="1:28" ht="15.75" x14ac:dyDescent="0.4">
      <c r="A59" s="31">
        <f>'[1]آمار 94'!A59</f>
        <v>6436</v>
      </c>
      <c r="B59" s="16">
        <f>'[1]آمار 94'!B59</f>
        <v>40577</v>
      </c>
      <c r="C59" s="17">
        <f>H59+'[1]بهمن '!C59</f>
        <v>257604.84999999998</v>
      </c>
      <c r="D59" s="17">
        <v>286646.17</v>
      </c>
      <c r="E59" s="18">
        <f>'[1]صادرات 94'!Z59*100/H59</f>
        <v>21.5347923681257</v>
      </c>
      <c r="F59" s="18">
        <f>'[1]آمار 94'!C59*100/H59</f>
        <v>57.709034792368122</v>
      </c>
      <c r="G59" s="18">
        <f>'[1]آمار 94'!D59*100/H59</f>
        <v>20.756172839506174</v>
      </c>
      <c r="H59" s="19">
        <f>'[1]آمار 94'!D59+'[1]آمار 94'!C59+'[1]صادرات 94'!Z59</f>
        <v>14256</v>
      </c>
      <c r="I59" s="20">
        <f t="shared" si="0"/>
        <v>116.25778388278388</v>
      </c>
      <c r="J59" s="21">
        <f>R59+'[1]بهمن '!J59</f>
        <v>253907</v>
      </c>
      <c r="K59" s="43">
        <v>286606</v>
      </c>
      <c r="L59" s="21">
        <f>T59+'[1]بهمن '!L59</f>
        <v>218400</v>
      </c>
      <c r="M59" s="22">
        <f t="shared" si="1"/>
        <v>105.54190476190476</v>
      </c>
      <c r="N59" s="23">
        <f>V59+'[1]بهمن '!N59</f>
        <v>221638</v>
      </c>
      <c r="O59" s="33">
        <v>202229</v>
      </c>
      <c r="P59" s="19">
        <f>X59+'[1]بهمن '!P59</f>
        <v>210000</v>
      </c>
      <c r="Q59" s="20">
        <f t="shared" si="2"/>
        <v>66.15384615384616</v>
      </c>
      <c r="R59" s="23">
        <f>'[1]آمار 94'!E59</f>
        <v>12040</v>
      </c>
      <c r="S59" s="33">
        <v>23823</v>
      </c>
      <c r="T59" s="34">
        <v>17160</v>
      </c>
      <c r="U59" s="20">
        <f t="shared" si="3"/>
        <v>102.86285714285714</v>
      </c>
      <c r="V59" s="23">
        <f>'[1]آمار 94'!F59</f>
        <v>18001</v>
      </c>
      <c r="W59" s="33">
        <v>17281</v>
      </c>
      <c r="X59" s="35">
        <v>16500</v>
      </c>
      <c r="Y59" s="36">
        <v>218400</v>
      </c>
      <c r="Z59" s="37">
        <v>210000</v>
      </c>
      <c r="AA59" s="38" t="s">
        <v>74</v>
      </c>
      <c r="AB59" s="39">
        <f t="shared" si="4"/>
        <v>56</v>
      </c>
    </row>
    <row r="60" spans="1:28" ht="15.75" x14ac:dyDescent="0.4">
      <c r="A60" s="15">
        <f>'[1]آمار 94'!A60</f>
        <v>17190</v>
      </c>
      <c r="B60" s="16">
        <f>'[1]آمار 94'!B60</f>
        <v>688658</v>
      </c>
      <c r="C60" s="17">
        <f>H60+'[1]بهمن '!C60</f>
        <v>966469</v>
      </c>
      <c r="D60" s="17">
        <v>993971</v>
      </c>
      <c r="E60" s="18">
        <f>'[1]صادرات 94'!Z60*100/H60</f>
        <v>58.588491655380984</v>
      </c>
      <c r="F60" s="18">
        <f>'[1]آمار 94'!C60*100/H60</f>
        <v>29.753479894508537</v>
      </c>
      <c r="G60" s="18">
        <f>'[1]آمار 94'!D60*100/H60</f>
        <v>11.65802845011048</v>
      </c>
      <c r="H60" s="19">
        <f>'[1]آمار 94'!D60+'[1]آمار 94'!C60+'[1]صادرات 94'!Z60</f>
        <v>98207</v>
      </c>
      <c r="I60" s="20">
        <f t="shared" si="0"/>
        <v>95.155108780108776</v>
      </c>
      <c r="J60" s="21">
        <f>R60+'[1]بهمن '!J60</f>
        <v>979717</v>
      </c>
      <c r="K60" s="21">
        <v>1005809</v>
      </c>
      <c r="L60" s="21">
        <f>T60+'[1]بهمن '!L60</f>
        <v>1050000</v>
      </c>
      <c r="M60" s="22">
        <f t="shared" si="1"/>
        <v>108.13252525252526</v>
      </c>
      <c r="N60" s="23">
        <f>V60+'[1]بهمن '!N60</f>
        <v>1070512</v>
      </c>
      <c r="O60" s="23">
        <v>934603</v>
      </c>
      <c r="P60" s="19">
        <f>X60+'[1]بهمن '!P60</f>
        <v>1020000</v>
      </c>
      <c r="Q60" s="20">
        <f t="shared" si="2"/>
        <v>117.67948717948718</v>
      </c>
      <c r="R60" s="23">
        <f>'[1]آمار 94'!E60</f>
        <v>100969</v>
      </c>
      <c r="S60" s="23">
        <v>73522</v>
      </c>
      <c r="T60" s="24">
        <v>85740</v>
      </c>
      <c r="U60" s="20">
        <f t="shared" si="3"/>
        <v>115.96</v>
      </c>
      <c r="V60" s="23">
        <f>'[1]آمار 94'!F60</f>
        <v>95667</v>
      </c>
      <c r="W60" s="23">
        <v>89787</v>
      </c>
      <c r="X60" s="26">
        <v>88400</v>
      </c>
      <c r="Y60" s="36">
        <v>1029600</v>
      </c>
      <c r="Z60" s="37">
        <v>990000</v>
      </c>
      <c r="AA60" s="41" t="s">
        <v>75</v>
      </c>
      <c r="AB60" s="39">
        <f t="shared" si="4"/>
        <v>57</v>
      </c>
    </row>
    <row r="61" spans="1:28" ht="15.75" x14ac:dyDescent="0.4">
      <c r="A61" s="31">
        <f>'[1]آمار 94'!A61</f>
        <v>2769</v>
      </c>
      <c r="B61" s="16">
        <f>'[1]آمار 94'!B61</f>
        <v>23532</v>
      </c>
      <c r="C61" s="17">
        <f>H61+'[1]بهمن '!C61</f>
        <v>733881.16999999993</v>
      </c>
      <c r="D61" s="17">
        <v>774356.91</v>
      </c>
      <c r="E61" s="18">
        <f>'[1]صادرات 94'!Z61*100/H61</f>
        <v>0</v>
      </c>
      <c r="F61" s="18">
        <f>'[1]آمار 94'!C61*100/H61</f>
        <v>53.423812718707389</v>
      </c>
      <c r="G61" s="18">
        <f>'[1]آمار 94'!D61*100/H61</f>
        <v>46.576187281292611</v>
      </c>
      <c r="H61" s="19">
        <f>'[1]آمار 94'!D61+'[1]آمار 94'!C61+'[1]صادرات 94'!Z61</f>
        <v>62346.429999999993</v>
      </c>
      <c r="I61" s="20">
        <f t="shared" si="0"/>
        <v>53.780142857142856</v>
      </c>
      <c r="J61" s="21">
        <f>R61+'[1]بهمن '!J61</f>
        <v>752922</v>
      </c>
      <c r="K61" s="43">
        <v>802702</v>
      </c>
      <c r="L61" s="21">
        <f>T61+'[1]بهمن '!L61</f>
        <v>1290000</v>
      </c>
      <c r="M61" s="22">
        <f t="shared" si="1"/>
        <v>50.088166666666666</v>
      </c>
      <c r="N61" s="23">
        <f>V61+'[1]بهمن '!N61</f>
        <v>601058</v>
      </c>
      <c r="O61" s="33">
        <v>853533</v>
      </c>
      <c r="P61" s="19">
        <f>X61+'[1]بهمن '!P61</f>
        <v>1290000</v>
      </c>
      <c r="Q61" s="20">
        <f t="shared" si="2"/>
        <v>49.8</v>
      </c>
      <c r="R61" s="23">
        <f>'[1]آمار 94'!E61</f>
        <v>58100</v>
      </c>
      <c r="S61" s="33">
        <v>92177</v>
      </c>
      <c r="T61" s="34">
        <v>120000</v>
      </c>
      <c r="U61" s="20">
        <f t="shared" si="3"/>
        <v>0</v>
      </c>
      <c r="V61" s="23">
        <f>'[1]آمار 94'!F61</f>
        <v>0</v>
      </c>
      <c r="W61" s="33">
        <v>96054</v>
      </c>
      <c r="X61" s="35">
        <v>120000</v>
      </c>
      <c r="Y61" s="36">
        <v>1400000</v>
      </c>
      <c r="Z61" s="37">
        <v>1200000</v>
      </c>
      <c r="AA61" s="38" t="s">
        <v>76</v>
      </c>
      <c r="AB61" s="39">
        <f t="shared" si="4"/>
        <v>58</v>
      </c>
    </row>
    <row r="62" spans="1:28" ht="15.75" x14ac:dyDescent="0.4">
      <c r="A62" s="15">
        <f>'[1]آمار 94'!A62</f>
        <v>17522</v>
      </c>
      <c r="B62" s="16">
        <f>'[1]آمار 94'!B62</f>
        <v>262578</v>
      </c>
      <c r="C62" s="17">
        <f>H62+'[1]بهمن '!C62</f>
        <v>734177.75999999989</v>
      </c>
      <c r="D62" s="17">
        <v>729806.30999999994</v>
      </c>
      <c r="E62" s="18">
        <f>'[1]صادرات 94'!Z62*100/H62</f>
        <v>3.1282566547841317</v>
      </c>
      <c r="F62" s="18">
        <f>'[1]آمار 94'!C62*100/H62</f>
        <v>60.774906995419016</v>
      </c>
      <c r="G62" s="18">
        <f>'[1]آمار 94'!D62*100/H62</f>
        <v>36.09683634979686</v>
      </c>
      <c r="H62" s="19">
        <f>'[1]آمار 94'!D62+'[1]آمار 94'!C62+'[1]صادرات 94'!Z62</f>
        <v>80297.119999999995</v>
      </c>
      <c r="I62" s="20">
        <f t="shared" si="0"/>
        <v>62.300083333333333</v>
      </c>
      <c r="J62" s="21">
        <f>R62+'[1]بهمن '!J62</f>
        <v>747601</v>
      </c>
      <c r="K62" s="21">
        <v>700654</v>
      </c>
      <c r="L62" s="21">
        <f>T62+'[1]بهمن '!L62</f>
        <v>1030000</v>
      </c>
      <c r="M62" s="22">
        <f t="shared" si="1"/>
        <v>62.94345238095238</v>
      </c>
      <c r="N62" s="23">
        <f>V62+'[1]بهمن '!N62</f>
        <v>740215</v>
      </c>
      <c r="O62" s="23">
        <v>873070</v>
      </c>
      <c r="P62" s="19">
        <f>X62+'[1]بهمن '!P62</f>
        <v>1010000</v>
      </c>
      <c r="Q62" s="20">
        <f t="shared" si="2"/>
        <v>78.784000000000006</v>
      </c>
      <c r="R62" s="23">
        <f>'[1]آمار 94'!E62</f>
        <v>78784</v>
      </c>
      <c r="S62" s="23">
        <v>61380</v>
      </c>
      <c r="T62" s="24">
        <v>60000</v>
      </c>
      <c r="U62" s="20">
        <f t="shared" si="3"/>
        <v>16.81326530612245</v>
      </c>
      <c r="V62" s="23">
        <f>'[1]آمار 94'!F62</f>
        <v>16477</v>
      </c>
      <c r="W62" s="23">
        <v>93351</v>
      </c>
      <c r="X62" s="26">
        <v>67000</v>
      </c>
      <c r="Y62" s="36">
        <v>1200000</v>
      </c>
      <c r="Z62" s="37">
        <v>1176000</v>
      </c>
      <c r="AA62" s="41" t="s">
        <v>77</v>
      </c>
      <c r="AB62" s="39">
        <f t="shared" si="4"/>
        <v>59</v>
      </c>
    </row>
    <row r="63" spans="1:28" ht="15.75" x14ac:dyDescent="0.4">
      <c r="A63" s="31">
        <f>'[1]آمار 94'!A63</f>
        <v>8868</v>
      </c>
      <c r="B63" s="16">
        <f>'[1]آمار 94'!B63</f>
        <v>294758</v>
      </c>
      <c r="C63" s="17">
        <f>H63+'[1]بهمن '!C63</f>
        <v>669243.28</v>
      </c>
      <c r="D63" s="17">
        <v>568566</v>
      </c>
      <c r="E63" s="18">
        <f>'[1]صادرات 94'!Z63*100/H63</f>
        <v>26.637747053911106</v>
      </c>
      <c r="F63" s="18">
        <f>'[1]آمار 94'!C63*100/H63</f>
        <v>49.960564164424234</v>
      </c>
      <c r="G63" s="18">
        <f>'[1]آمار 94'!D63*100/H63</f>
        <v>23.401688781664657</v>
      </c>
      <c r="H63" s="19">
        <f>'[1]آمار 94'!D63+'[1]آمار 94'!C63+'[1]صادرات 94'!Z63</f>
        <v>43108</v>
      </c>
      <c r="I63" s="20">
        <f t="shared" si="0"/>
        <v>66.649378399378406</v>
      </c>
      <c r="J63" s="21">
        <f>R63+'[1]بهمن '!J63</f>
        <v>686222</v>
      </c>
      <c r="K63" s="43">
        <v>575506</v>
      </c>
      <c r="L63" s="21">
        <f>T63+'[1]بهمن '!L63</f>
        <v>883000</v>
      </c>
      <c r="M63" s="22">
        <f t="shared" si="1"/>
        <v>81.072323232323228</v>
      </c>
      <c r="N63" s="23">
        <f>V63+'[1]بهمن '!N63</f>
        <v>802616</v>
      </c>
      <c r="O63" s="33">
        <v>997063</v>
      </c>
      <c r="P63" s="19">
        <f>X63+'[1]بهمن '!P63</f>
        <v>995000</v>
      </c>
      <c r="Q63" s="20">
        <f t="shared" si="2"/>
        <v>47.68181818181818</v>
      </c>
      <c r="R63" s="23">
        <f>'[1]آمار 94'!E63</f>
        <v>40911</v>
      </c>
      <c r="S63" s="33">
        <v>44363</v>
      </c>
      <c r="T63" s="34">
        <v>58000</v>
      </c>
      <c r="U63" s="20">
        <f t="shared" si="3"/>
        <v>92.976969696969704</v>
      </c>
      <c r="V63" s="23">
        <f>'[1]آمار 94'!F63</f>
        <v>76706</v>
      </c>
      <c r="W63" s="33">
        <v>90066</v>
      </c>
      <c r="X63" s="35">
        <v>88000</v>
      </c>
      <c r="Y63" s="36">
        <v>1029600</v>
      </c>
      <c r="Z63" s="37">
        <v>990000</v>
      </c>
      <c r="AA63" s="38" t="s">
        <v>78</v>
      </c>
      <c r="AB63" s="42">
        <f t="shared" si="4"/>
        <v>60</v>
      </c>
    </row>
    <row r="64" spans="1:28" ht="15.75" x14ac:dyDescent="0.4">
      <c r="A64" s="15">
        <f>'[1]آمار 94'!A64</f>
        <v>34569</v>
      </c>
      <c r="B64" s="16">
        <f>'[1]آمار 94'!B64</f>
        <v>242017</v>
      </c>
      <c r="C64" s="17">
        <f>H64+'[1]بهمن '!C64</f>
        <v>2310341.35</v>
      </c>
      <c r="D64" s="17">
        <v>2403319</v>
      </c>
      <c r="E64" s="18">
        <f>'[1]صادرات 94'!Z64*100/H64</f>
        <v>77.410990870508599</v>
      </c>
      <c r="F64" s="18">
        <f>'[1]آمار 94'!C64*100/H64</f>
        <v>11.680699791208941</v>
      </c>
      <c r="G64" s="18">
        <f>'[1]آمار 94'!D64*100/H64</f>
        <v>10.908309338282455</v>
      </c>
      <c r="H64" s="19">
        <f>'[1]آمار 94'!D64+'[1]آمار 94'!C64+'[1]صادرات 94'!Z64</f>
        <v>146558</v>
      </c>
      <c r="I64" s="20">
        <f t="shared" si="0"/>
        <v>105.74574175824176</v>
      </c>
      <c r="J64" s="21">
        <f>R64+'[1]بهمن '!J64</f>
        <v>2309487</v>
      </c>
      <c r="K64" s="21">
        <v>2390466</v>
      </c>
      <c r="L64" s="21">
        <f>T64+'[1]بهمن '!L64</f>
        <v>2163000</v>
      </c>
      <c r="M64" s="22">
        <f t="shared" si="1"/>
        <v>112.29247619047619</v>
      </c>
      <c r="N64" s="23">
        <f>V64+'[1]بهمن '!N64</f>
        <v>2358142</v>
      </c>
      <c r="O64" s="23">
        <v>2303181</v>
      </c>
      <c r="P64" s="19">
        <f>X64+'[1]بهمن '!P64</f>
        <v>2100000</v>
      </c>
      <c r="Q64" s="20">
        <f t="shared" si="2"/>
        <v>77.049450549450555</v>
      </c>
      <c r="R64" s="23">
        <f>'[1]آمار 94'!E64</f>
        <v>140230</v>
      </c>
      <c r="S64" s="23">
        <v>210388</v>
      </c>
      <c r="T64" s="24">
        <v>150000</v>
      </c>
      <c r="U64" s="20">
        <f t="shared" si="3"/>
        <v>78.675428571428569</v>
      </c>
      <c r="V64" s="23">
        <f>'[1]آمار 94'!F64</f>
        <v>137682</v>
      </c>
      <c r="W64" s="23">
        <v>244531</v>
      </c>
      <c r="X64" s="26">
        <v>180000</v>
      </c>
      <c r="Y64" s="36">
        <v>2184000</v>
      </c>
      <c r="Z64" s="37">
        <v>2100000</v>
      </c>
      <c r="AA64" s="41" t="s">
        <v>79</v>
      </c>
      <c r="AB64" s="39">
        <f t="shared" si="4"/>
        <v>61</v>
      </c>
    </row>
    <row r="65" spans="1:28" ht="15.75" x14ac:dyDescent="0.4">
      <c r="A65" s="31">
        <f>'[1]آمار 94'!A65</f>
        <v>12183</v>
      </c>
      <c r="B65" s="16">
        <f>'[1]آمار 94'!B65</f>
        <v>492505</v>
      </c>
      <c r="C65" s="17">
        <f>H65+'[1]بهمن '!C65</f>
        <v>550311.75</v>
      </c>
      <c r="D65" s="17">
        <v>749292.76000000013</v>
      </c>
      <c r="E65" s="18">
        <f>'[1]صادرات 94'!Z65*100/H65</f>
        <v>10.141941391941392</v>
      </c>
      <c r="F65" s="18">
        <f>'[1]آمار 94'!C65*100/H65</f>
        <v>62.818986568986567</v>
      </c>
      <c r="G65" s="18">
        <f>'[1]آمار 94'!D65*100/H65</f>
        <v>27.039072039072039</v>
      </c>
      <c r="H65" s="19">
        <f>'[1]آمار 94'!D65+'[1]آمار 94'!C65+'[1]صادرات 94'!Z65</f>
        <v>65520</v>
      </c>
      <c r="I65" s="20">
        <f t="shared" si="0"/>
        <v>52.938519813519811</v>
      </c>
      <c r="J65" s="21">
        <f>R65+'[1]بهمن '!J65</f>
        <v>545055</v>
      </c>
      <c r="K65" s="43">
        <v>750261</v>
      </c>
      <c r="L65" s="21">
        <f>T65+'[1]بهمن '!L65</f>
        <v>1082000</v>
      </c>
      <c r="M65" s="22">
        <f t="shared" si="1"/>
        <v>62.871414141414142</v>
      </c>
      <c r="N65" s="23">
        <f>V65+'[1]بهمن '!N65</f>
        <v>622427</v>
      </c>
      <c r="O65" s="33">
        <v>882185</v>
      </c>
      <c r="P65" s="19">
        <f>X65+'[1]بهمن '!P65</f>
        <v>1050000</v>
      </c>
      <c r="Q65" s="20">
        <f t="shared" si="2"/>
        <v>78.307692307692307</v>
      </c>
      <c r="R65" s="23">
        <f>'[1]آمار 94'!E65</f>
        <v>67188</v>
      </c>
      <c r="S65" s="33">
        <v>62427</v>
      </c>
      <c r="T65" s="34">
        <v>82000</v>
      </c>
      <c r="U65" s="20">
        <f t="shared" si="3"/>
        <v>113.56242424242424</v>
      </c>
      <c r="V65" s="23">
        <f>'[1]آمار 94'!F65</f>
        <v>93689</v>
      </c>
      <c r="W65" s="33">
        <v>71388</v>
      </c>
      <c r="X65" s="35">
        <v>89100</v>
      </c>
      <c r="Y65" s="36">
        <v>1029600</v>
      </c>
      <c r="Z65" s="37">
        <v>990000</v>
      </c>
      <c r="AA65" s="38" t="s">
        <v>80</v>
      </c>
      <c r="AB65" s="39">
        <f t="shared" si="4"/>
        <v>62</v>
      </c>
    </row>
    <row r="66" spans="1:28" ht="15.75" x14ac:dyDescent="0.4">
      <c r="A66" s="15">
        <f>'[1]آمار 94'!A66</f>
        <v>9597</v>
      </c>
      <c r="B66" s="16">
        <f>'[1]آمار 94'!B66</f>
        <v>120033</v>
      </c>
      <c r="C66" s="17">
        <f>H66+'[1]بهمن '!C66</f>
        <v>1088590.5</v>
      </c>
      <c r="D66" s="17">
        <v>1092085</v>
      </c>
      <c r="E66" s="18">
        <f>'[1]صادرات 94'!Z66*100/H66</f>
        <v>0</v>
      </c>
      <c r="F66" s="18">
        <f>'[1]آمار 94'!C66*100/H66</f>
        <v>43.706293706293707</v>
      </c>
      <c r="G66" s="18">
        <f>'[1]آمار 94'!D66*100/H66</f>
        <v>56.293706293706293</v>
      </c>
      <c r="H66" s="19">
        <f>'[1]آمار 94'!D66+'[1]آمار 94'!C66+'[1]صادرات 94'!Z66</f>
        <v>85800</v>
      </c>
      <c r="I66" s="20">
        <f t="shared" si="0"/>
        <v>70.099807692307692</v>
      </c>
      <c r="J66" s="21">
        <f>R66+'[1]بهمن '!J66</f>
        <v>1093557</v>
      </c>
      <c r="K66" s="21">
        <v>1081386</v>
      </c>
      <c r="L66" s="21">
        <f>T66+'[1]بهمن '!L66</f>
        <v>1200000</v>
      </c>
      <c r="M66" s="22">
        <f t="shared" si="1"/>
        <v>62.251199999999997</v>
      </c>
      <c r="N66" s="23">
        <f>V66+'[1]بهمن '!N66</f>
        <v>933768</v>
      </c>
      <c r="O66" s="23">
        <v>1034024</v>
      </c>
      <c r="P66" s="19">
        <f>X66+'[1]بهمن '!P66</f>
        <v>1050000</v>
      </c>
      <c r="Q66" s="20">
        <f t="shared" si="2"/>
        <v>62.223076923076924</v>
      </c>
      <c r="R66" s="23">
        <f>'[1]آمار 94'!E66</f>
        <v>80890</v>
      </c>
      <c r="S66" s="23">
        <v>90297</v>
      </c>
      <c r="T66" s="24">
        <v>100000</v>
      </c>
      <c r="U66" s="20">
        <f t="shared" si="3"/>
        <v>90.275199999999998</v>
      </c>
      <c r="V66" s="23">
        <f>'[1]آمار 94'!F66</f>
        <v>112844</v>
      </c>
      <c r="W66" s="23">
        <v>105835</v>
      </c>
      <c r="X66" s="26">
        <v>91000</v>
      </c>
      <c r="Y66" s="36">
        <v>1560000</v>
      </c>
      <c r="Z66" s="37">
        <v>1500000</v>
      </c>
      <c r="AA66" s="41" t="s">
        <v>81</v>
      </c>
      <c r="AB66" s="39">
        <f t="shared" si="4"/>
        <v>63</v>
      </c>
    </row>
    <row r="67" spans="1:28" ht="15.75" x14ac:dyDescent="0.4">
      <c r="A67" s="31">
        <f>'[1]آمار 94'!A67</f>
        <v>20770.599999999999</v>
      </c>
      <c r="B67" s="16">
        <f>'[1]آمار 94'!B67</f>
        <v>159295.9</v>
      </c>
      <c r="C67" s="17">
        <f>H67+'[1]بهمن '!C67</f>
        <v>1155148.6099999999</v>
      </c>
      <c r="D67" s="17">
        <v>1103403.3799999999</v>
      </c>
      <c r="E67" s="18">
        <f>'[1]صادرات 94'!Z67*100/H67</f>
        <v>58.226658470240807</v>
      </c>
      <c r="F67" s="18">
        <f>'[1]آمار 94'!C67*100/H67</f>
        <v>14.364298625003411</v>
      </c>
      <c r="G67" s="18">
        <f>'[1]آمار 94'!D67*100/H67</f>
        <v>27.409042904755797</v>
      </c>
      <c r="H67" s="19">
        <f>'[1]آمار 94'!D67+'[1]آمار 94'!C67+'[1]صادرات 94'!Z67</f>
        <v>117726.10999999999</v>
      </c>
      <c r="I67" s="20">
        <f t="shared" si="0"/>
        <v>113.21106060606061</v>
      </c>
      <c r="J67" s="21">
        <f>R67+'[1]بهمن '!J67</f>
        <v>1165621.08</v>
      </c>
      <c r="K67" s="43">
        <v>1105741.3199999998</v>
      </c>
      <c r="L67" s="21">
        <f>T67+'[1]بهمن '!L67</f>
        <v>1578000</v>
      </c>
      <c r="M67" s="22">
        <f t="shared" si="1"/>
        <v>111.10648787878787</v>
      </c>
      <c r="N67" s="23">
        <f>V67+'[1]بهمن '!N67</f>
        <v>1099954.23</v>
      </c>
      <c r="O67" s="33">
        <v>1108768.1499999999</v>
      </c>
      <c r="P67" s="19">
        <f>X67+'[1]بهمن '!P67</f>
        <v>1140000</v>
      </c>
      <c r="Q67" s="20">
        <f t="shared" si="2"/>
        <v>148.42191142191143</v>
      </c>
      <c r="R67" s="23">
        <f>'[1]آمار 94'!E67</f>
        <v>127346</v>
      </c>
      <c r="S67" s="33">
        <v>119502.45</v>
      </c>
      <c r="T67" s="34">
        <v>142000</v>
      </c>
      <c r="U67" s="20">
        <f t="shared" si="3"/>
        <v>145.58945454545454</v>
      </c>
      <c r="V67" s="23">
        <f>'[1]آمار 94'!F67</f>
        <v>120111.3</v>
      </c>
      <c r="W67" s="33">
        <v>111666.08</v>
      </c>
      <c r="X67" s="35">
        <v>99000</v>
      </c>
      <c r="Y67" s="36">
        <v>1029600</v>
      </c>
      <c r="Z67" s="37">
        <v>990000</v>
      </c>
      <c r="AA67" s="38" t="s">
        <v>82</v>
      </c>
      <c r="AB67" s="39">
        <f t="shared" si="4"/>
        <v>64</v>
      </c>
    </row>
    <row r="68" spans="1:28" ht="15.75" x14ac:dyDescent="0.4">
      <c r="A68" s="15">
        <f>'[1]آمار 94'!A68</f>
        <v>19195</v>
      </c>
      <c r="B68" s="16">
        <f>'[1]آمار 94'!B68</f>
        <v>154082</v>
      </c>
      <c r="C68" s="17">
        <f>H68+'[1]بهمن '!C68</f>
        <v>935047.32000000007</v>
      </c>
      <c r="D68" s="17">
        <v>965248.34</v>
      </c>
      <c r="E68" s="18">
        <f>'[1]صادرات 94'!Z68*100/H68</f>
        <v>0</v>
      </c>
      <c r="F68" s="18">
        <f>'[1]آمار 94'!C68*100/H68</f>
        <v>70.13642752589044</v>
      </c>
      <c r="G68" s="18">
        <f>'[1]آمار 94'!D68*100/H68</f>
        <v>29.86357247410956</v>
      </c>
      <c r="H68" s="19">
        <f>'[1]آمار 94'!D68+'[1]آمار 94'!C68+'[1]صادرات 94'!Z68</f>
        <v>74247.48</v>
      </c>
      <c r="I68" s="20">
        <f t="shared" si="0"/>
        <v>93.255730380730384</v>
      </c>
      <c r="J68" s="21">
        <f>R68+'[1]بهمن '!J68</f>
        <v>960161</v>
      </c>
      <c r="K68" s="21">
        <v>958448</v>
      </c>
      <c r="L68" s="21">
        <f>T68+'[1]بهمن '!L68</f>
        <v>1023000</v>
      </c>
      <c r="M68" s="22">
        <f t="shared" si="1"/>
        <v>92.477878787878794</v>
      </c>
      <c r="N68" s="23">
        <f>V68+'[1]بهمن '!N68</f>
        <v>915531</v>
      </c>
      <c r="O68" s="23">
        <v>901216</v>
      </c>
      <c r="P68" s="19">
        <f>X68+'[1]بهمن '!P68</f>
        <v>945000</v>
      </c>
      <c r="Q68" s="20">
        <f t="shared" si="2"/>
        <v>78.138694638694645</v>
      </c>
      <c r="R68" s="23">
        <f>'[1]آمار 94'!E68</f>
        <v>67043</v>
      </c>
      <c r="S68" s="23">
        <v>84440</v>
      </c>
      <c r="T68" s="24">
        <v>85000</v>
      </c>
      <c r="U68" s="20">
        <f t="shared" si="3"/>
        <v>77.146666666666661</v>
      </c>
      <c r="V68" s="23">
        <f>'[1]آمار 94'!F68</f>
        <v>63646</v>
      </c>
      <c r="W68" s="23">
        <v>92551</v>
      </c>
      <c r="X68" s="26">
        <v>65000</v>
      </c>
      <c r="Y68" s="36">
        <v>1029600</v>
      </c>
      <c r="Z68" s="37">
        <v>990000</v>
      </c>
      <c r="AA68" s="41" t="s">
        <v>83</v>
      </c>
      <c r="AB68" s="39">
        <f t="shared" si="4"/>
        <v>65</v>
      </c>
    </row>
    <row r="69" spans="1:28" ht="15.75" x14ac:dyDescent="0.4">
      <c r="A69" s="31">
        <f>'[1]آمار 94'!A69</f>
        <v>16700</v>
      </c>
      <c r="B69" s="16">
        <f>'[1]آمار 94'!B69</f>
        <v>90883.98</v>
      </c>
      <c r="C69" s="17">
        <f>H69+'[1]بهمن '!C69</f>
        <v>754746.38000000012</v>
      </c>
      <c r="D69" s="17">
        <v>839272.77</v>
      </c>
      <c r="E69" s="18">
        <f>'[1]صادرات 94'!Z69*100/H69</f>
        <v>31.885159303899446</v>
      </c>
      <c r="F69" s="18">
        <f>'[1]آمار 94'!C69*100/H69</f>
        <v>43.4507442241961</v>
      </c>
      <c r="G69" s="18">
        <f>'[1]آمار 94'!D69*100/H69</f>
        <v>24.66409647190445</v>
      </c>
      <c r="H69" s="19">
        <f>'[1]آمار 94'!D69+'[1]آمار 94'!C69+'[1]صادرات 94'!Z69</f>
        <v>65177.94</v>
      </c>
      <c r="I69" s="20">
        <f t="shared" ref="I69:I73" si="5">(J69*100*12)/(Y69*12)</f>
        <v>72.862584498834494</v>
      </c>
      <c r="J69" s="21">
        <f>R69+'[1]بهمن '!J69</f>
        <v>750193.17</v>
      </c>
      <c r="K69" s="43">
        <v>833305.28</v>
      </c>
      <c r="L69" s="21">
        <f>T69+'[1]بهمن '!L69</f>
        <v>1031000</v>
      </c>
      <c r="M69" s="22">
        <f t="shared" ref="M69:M76" si="6">(N69*100*12)/(Z69*12)</f>
        <v>59.467194949494953</v>
      </c>
      <c r="N69" s="23">
        <f>V69+'[1]بهمن '!N69</f>
        <v>588725.23</v>
      </c>
      <c r="O69" s="33">
        <v>905200.65000000014</v>
      </c>
      <c r="P69" s="19">
        <f>X69+'[1]بهمن '!P69</f>
        <v>990000</v>
      </c>
      <c r="Q69" s="20">
        <f t="shared" ref="Q69:Q73" si="7">R69*100*12/Y69</f>
        <v>82.408275058275052</v>
      </c>
      <c r="R69" s="23">
        <f>'[1]آمار 94'!E69</f>
        <v>70706.3</v>
      </c>
      <c r="S69" s="33">
        <v>69258.63</v>
      </c>
      <c r="T69" s="34">
        <v>62000</v>
      </c>
      <c r="U69" s="20">
        <f t="shared" ref="U69:U73" si="8">V69*100*12/Z69</f>
        <v>36.683199999999999</v>
      </c>
      <c r="V69" s="23">
        <f>'[1]آمار 94'!F69</f>
        <v>30263.64</v>
      </c>
      <c r="W69" s="33">
        <v>82029.38</v>
      </c>
      <c r="X69" s="35">
        <v>88000</v>
      </c>
      <c r="Y69" s="36">
        <v>1029600</v>
      </c>
      <c r="Z69" s="37">
        <v>990000</v>
      </c>
      <c r="AA69" s="38" t="s">
        <v>84</v>
      </c>
      <c r="AB69" s="39">
        <f t="shared" si="4"/>
        <v>66</v>
      </c>
    </row>
    <row r="70" spans="1:28" ht="15.75" x14ac:dyDescent="0.4">
      <c r="A70" s="15">
        <f>'[1]آمار 94'!A70</f>
        <v>24330</v>
      </c>
      <c r="B70" s="16">
        <f>'[1]آمار 94'!B70</f>
        <v>225578</v>
      </c>
      <c r="C70" s="17">
        <f>H70+'[1]بهمن '!C70</f>
        <v>643618</v>
      </c>
      <c r="D70" s="17">
        <v>655049.89</v>
      </c>
      <c r="E70" s="18">
        <f>'[1]صادرات 94'!Z70*100/H70</f>
        <v>0</v>
      </c>
      <c r="F70" s="18">
        <f>'[1]آمار 94'!C70*100/H70</f>
        <v>53.070485342377566</v>
      </c>
      <c r="G70" s="18">
        <f>'[1]آمار 94'!D70*100/H70</f>
        <v>46.929514657622434</v>
      </c>
      <c r="H70" s="19">
        <f>'[1]آمار 94'!D70+'[1]آمار 94'!C70+'[1]صادرات 94'!Z70</f>
        <v>63687</v>
      </c>
      <c r="I70" s="20">
        <f t="shared" si="5"/>
        <v>63.138574660633488</v>
      </c>
      <c r="J70" s="21">
        <f>R70+'[1]بهمن '!J70</f>
        <v>669774</v>
      </c>
      <c r="K70" s="21">
        <v>646910</v>
      </c>
      <c r="L70" s="21">
        <f>T70+'[1]بهمن '!L70</f>
        <v>875500</v>
      </c>
      <c r="M70" s="22">
        <f t="shared" si="6"/>
        <v>57.273235294117647</v>
      </c>
      <c r="N70" s="23">
        <f>V70+'[1]بهمن '!N70</f>
        <v>584187</v>
      </c>
      <c r="O70" s="23">
        <v>725842</v>
      </c>
      <c r="P70" s="19">
        <f>X70+'[1]بهمن '!P70</f>
        <v>849000</v>
      </c>
      <c r="Q70" s="20">
        <f t="shared" si="7"/>
        <v>78.968325791855207</v>
      </c>
      <c r="R70" s="23">
        <f>'[1]آمار 94'!E70</f>
        <v>69808</v>
      </c>
      <c r="S70" s="23">
        <v>61445</v>
      </c>
      <c r="T70" s="24">
        <v>64600</v>
      </c>
      <c r="U70" s="20">
        <f t="shared" si="8"/>
        <v>2.3235294117647061</v>
      </c>
      <c r="V70" s="23">
        <f>'[1]آمار 94'!F70</f>
        <v>1975</v>
      </c>
      <c r="W70" s="23">
        <v>92958</v>
      </c>
      <c r="X70" s="26">
        <v>73950</v>
      </c>
      <c r="Y70" s="36">
        <v>1060800</v>
      </c>
      <c r="Z70" s="37">
        <v>1020000</v>
      </c>
      <c r="AA70" s="41" t="s">
        <v>85</v>
      </c>
      <c r="AB70" s="39">
        <f>+SUM(AB69,1)</f>
        <v>67</v>
      </c>
    </row>
    <row r="71" spans="1:28" ht="15.75" x14ac:dyDescent="0.4">
      <c r="A71" s="31">
        <f>'[1]آمار 94'!A71</f>
        <v>939</v>
      </c>
      <c r="B71" s="16">
        <f>'[1]آمار 94'!B71</f>
        <v>24746</v>
      </c>
      <c r="C71" s="17">
        <f>H71+'[1]بهمن '!C71</f>
        <v>341164.21399999998</v>
      </c>
      <c r="D71" s="17">
        <v>273103.09999999998</v>
      </c>
      <c r="E71" s="18">
        <f>'[1]صادرات 94'!Z71*100/H71</f>
        <v>0</v>
      </c>
      <c r="F71" s="18">
        <f>'[1]آمار 94'!C71*100/H71</f>
        <v>1.6768682802578452</v>
      </c>
      <c r="G71" s="18">
        <f>'[1]آمار 94'!D71*100/H71</f>
        <v>98.32313171974215</v>
      </c>
      <c r="H71" s="19">
        <f>'[1]آمار 94'!D71+'[1]آمار 94'!C71+'[1]صادرات 94'!Z71</f>
        <v>6642.7400000000007</v>
      </c>
      <c r="I71" s="20">
        <f t="shared" si="5"/>
        <v>48.993333333333332</v>
      </c>
      <c r="J71" s="21">
        <f>R71+'[1]بهمن '!J71</f>
        <v>323356</v>
      </c>
      <c r="K71" s="43">
        <v>271058</v>
      </c>
      <c r="L71" s="21">
        <f>T71+'[1]بهمن '!L71</f>
        <v>410000</v>
      </c>
      <c r="M71" s="22">
        <f t="shared" si="6"/>
        <v>36.819242902208202</v>
      </c>
      <c r="N71" s="23">
        <f>V71+'[1]بهمن '!N71</f>
        <v>233434</v>
      </c>
      <c r="O71" s="33">
        <v>483150</v>
      </c>
      <c r="P71" s="19">
        <f>X71+'[1]بهمن '!P71</f>
        <v>600000</v>
      </c>
      <c r="Q71" s="20">
        <f t="shared" si="7"/>
        <v>2.8090909090909091</v>
      </c>
      <c r="R71" s="23">
        <f>'[1]آمار 94'!E71</f>
        <v>1545</v>
      </c>
      <c r="S71" s="33">
        <v>40035</v>
      </c>
      <c r="T71" s="34">
        <v>20000</v>
      </c>
      <c r="U71" s="20">
        <f t="shared" si="8"/>
        <v>13.012618296529968</v>
      </c>
      <c r="V71" s="23">
        <f>'[1]آمار 94'!F71</f>
        <v>6875</v>
      </c>
      <c r="W71" s="33">
        <v>14228</v>
      </c>
      <c r="X71" s="35">
        <v>50000</v>
      </c>
      <c r="Y71" s="36">
        <v>660000</v>
      </c>
      <c r="Z71" s="37">
        <v>634000</v>
      </c>
      <c r="AA71" s="44" t="s">
        <v>86</v>
      </c>
      <c r="AB71" s="39">
        <f>+SUM(AB70,1)</f>
        <v>68</v>
      </c>
    </row>
    <row r="72" spans="1:28" ht="15.75" x14ac:dyDescent="0.4">
      <c r="A72" s="15">
        <f>'[1]آمار 94'!A72</f>
        <v>20936</v>
      </c>
      <c r="B72" s="16">
        <f>'[1]آمار 94'!B72</f>
        <v>126600</v>
      </c>
      <c r="C72" s="17">
        <f>H72+'[1]بهمن '!C72</f>
        <v>933840</v>
      </c>
      <c r="D72" s="17">
        <v>774814</v>
      </c>
      <c r="E72" s="18">
        <v>0</v>
      </c>
      <c r="F72" s="18">
        <v>0</v>
      </c>
      <c r="G72" s="18">
        <v>0</v>
      </c>
      <c r="H72" s="19">
        <f>'[1]آمار 94'!D72+'[1]آمار 94'!C72+'[1]صادرات 94'!Z72</f>
        <v>88926</v>
      </c>
      <c r="I72" s="20">
        <f t="shared" si="5"/>
        <v>89.382824283559572</v>
      </c>
      <c r="J72" s="21">
        <f>R72+'[1]بهمن '!J72</f>
        <v>948173</v>
      </c>
      <c r="K72" s="21">
        <v>781343</v>
      </c>
      <c r="L72" s="21">
        <f>T72+'[1]بهمن '!L72</f>
        <v>1124549</v>
      </c>
      <c r="M72" s="22">
        <f t="shared" si="6"/>
        <v>88.503039215686272</v>
      </c>
      <c r="N72" s="23">
        <f>V72+'[1]بهمن '!N72</f>
        <v>902731</v>
      </c>
      <c r="O72" s="23">
        <v>800959</v>
      </c>
      <c r="P72" s="19">
        <f>X72+'[1]بهمن '!P72</f>
        <v>1020000</v>
      </c>
      <c r="Q72" s="20">
        <f t="shared" si="7"/>
        <v>112.02714932126698</v>
      </c>
      <c r="R72" s="23">
        <f>'[1]آمار 94'!E72</f>
        <v>99032</v>
      </c>
      <c r="S72" s="23">
        <v>100622</v>
      </c>
      <c r="T72" s="24">
        <v>99335</v>
      </c>
      <c r="U72" s="20">
        <f t="shared" si="8"/>
        <v>104.4364705882353</v>
      </c>
      <c r="V72" s="23">
        <f>'[1]آمار 94'!F72</f>
        <v>88771</v>
      </c>
      <c r="W72" s="23">
        <v>64724</v>
      </c>
      <c r="X72" s="26">
        <v>90100</v>
      </c>
      <c r="Y72" s="36">
        <v>1060800</v>
      </c>
      <c r="Z72" s="37">
        <v>1020000</v>
      </c>
      <c r="AA72" s="45" t="s">
        <v>87</v>
      </c>
      <c r="AB72" s="39">
        <f>+SUM(AB71,1)</f>
        <v>69</v>
      </c>
    </row>
    <row r="73" spans="1:28" ht="15.75" x14ac:dyDescent="0.4">
      <c r="A73" s="31">
        <f>'[1]آمار 94'!A73</f>
        <v>7550</v>
      </c>
      <c r="B73" s="16">
        <f>'[1]آمار 94'!B73</f>
        <v>42204</v>
      </c>
      <c r="C73" s="17">
        <f>H73+'[1]بهمن '!C73</f>
        <v>179988.35</v>
      </c>
      <c r="D73" s="17">
        <v>57081.46</v>
      </c>
      <c r="E73" s="18">
        <f>'[1]صادرات 94'!Z73*100/H73</f>
        <v>14.716255210003206</v>
      </c>
      <c r="F73" s="18">
        <f>'[1]آمار 94'!C73*100/H73</f>
        <v>81.27605001603078</v>
      </c>
      <c r="G73" s="18">
        <f>'[1]آمار 94'!D73*100/H73</f>
        <v>4.0076947739660147</v>
      </c>
      <c r="H73" s="19">
        <f>'[1]آمار 94'!D73+'[1]آمار 94'!C73+'[1]صادرات 94'!Z73</f>
        <v>12476</v>
      </c>
      <c r="I73" s="20">
        <f t="shared" si="5"/>
        <v>55.911472727272731</v>
      </c>
      <c r="J73" s="21">
        <f>R73+'[1]بهمن '!J73</f>
        <v>184507.86</v>
      </c>
      <c r="K73" s="43">
        <v>60982.92</v>
      </c>
      <c r="L73" s="21">
        <f>T73+'[1]بهمن '!L73</f>
        <v>260000</v>
      </c>
      <c r="M73" s="22">
        <f t="shared" si="6"/>
        <v>63.966587500000003</v>
      </c>
      <c r="N73" s="23">
        <f>V73+'[1]بهمن '!N73</f>
        <v>204693.08000000002</v>
      </c>
      <c r="O73" s="33">
        <v>120373.56999999999</v>
      </c>
      <c r="P73" s="19">
        <f>X73+'[1]بهمن '!P73</f>
        <v>300000</v>
      </c>
      <c r="Q73" s="20">
        <f t="shared" si="7"/>
        <v>49.86181818181818</v>
      </c>
      <c r="R73" s="23">
        <f>'[1]آمار 94'!E73</f>
        <v>13712</v>
      </c>
      <c r="S73" s="33">
        <v>15362</v>
      </c>
      <c r="T73" s="34">
        <v>20000</v>
      </c>
      <c r="U73" s="20">
        <f t="shared" si="8"/>
        <v>67.728750000000005</v>
      </c>
      <c r="V73" s="23">
        <f>'[1]آمار 94'!F73</f>
        <v>18061</v>
      </c>
      <c r="W73" s="33">
        <v>11384.33</v>
      </c>
      <c r="X73" s="35">
        <v>28500</v>
      </c>
      <c r="Y73" s="36">
        <v>330000</v>
      </c>
      <c r="Z73" s="37">
        <v>320000</v>
      </c>
      <c r="AA73" s="44" t="s">
        <v>88</v>
      </c>
      <c r="AB73" s="39">
        <f>+SUM(AB72,1)</f>
        <v>70</v>
      </c>
    </row>
    <row r="74" spans="1:28" ht="13.5" customHeight="1" x14ac:dyDescent="0.4">
      <c r="A74" s="15">
        <f>'[1]آمار 94'!A74</f>
        <v>0</v>
      </c>
      <c r="B74" s="16">
        <f>'[1]آمار 94'!B74</f>
        <v>0</v>
      </c>
      <c r="C74" s="17">
        <f>H74+'[1]بهمن '!C74</f>
        <v>141429.96000000002</v>
      </c>
      <c r="D74" s="17">
        <v>153913.04</v>
      </c>
      <c r="E74" s="18">
        <f>'[1]صادرات 94'!Z74*100/H74</f>
        <v>35.979478727219934</v>
      </c>
      <c r="F74" s="18">
        <f>'[1]آمار 94'!C74*100/H74</f>
        <v>38.221190797451705</v>
      </c>
      <c r="G74" s="18">
        <f>'[1]آمار 94'!D74*100/H74</f>
        <v>25.799330475328357</v>
      </c>
      <c r="H74" s="19">
        <f>'[1]آمار 94'!D74+'[1]آمار 94'!C74+'[1]صادرات 94'!Z74</f>
        <v>9367.84</v>
      </c>
      <c r="I74" s="20">
        <v>0</v>
      </c>
      <c r="J74" s="21">
        <f>R74+'[1]بهمن '!J74</f>
        <v>123828</v>
      </c>
      <c r="K74" s="21">
        <v>147699</v>
      </c>
      <c r="L74" s="21">
        <f>T74+'[1]بهمن '!L74</f>
        <v>0</v>
      </c>
      <c r="M74" s="22">
        <v>0</v>
      </c>
      <c r="N74" s="23">
        <f>V74+'[1]بهمن '!N74</f>
        <v>0</v>
      </c>
      <c r="O74" s="23"/>
      <c r="P74" s="19">
        <f>X74+'[1]بهمن '!P74</f>
        <v>0</v>
      </c>
      <c r="Q74" s="20">
        <v>0</v>
      </c>
      <c r="R74" s="23">
        <f>'[1]آمار 94'!E74</f>
        <v>1469</v>
      </c>
      <c r="S74" s="23"/>
      <c r="T74" s="24">
        <v>0</v>
      </c>
      <c r="U74" s="20">
        <v>0</v>
      </c>
      <c r="V74" s="23">
        <f>'[1]آمار 94'!F74</f>
        <v>0</v>
      </c>
      <c r="W74" s="23"/>
      <c r="X74" s="26"/>
      <c r="Y74" s="36">
        <v>0</v>
      </c>
      <c r="Z74" s="37">
        <v>0</v>
      </c>
      <c r="AA74" s="41" t="s">
        <v>89</v>
      </c>
      <c r="AB74" s="46">
        <v>71</v>
      </c>
    </row>
    <row r="75" spans="1:28" ht="13.5" customHeight="1" x14ac:dyDescent="0.4">
      <c r="A75" s="31">
        <f>'[1]آمار 94'!A75</f>
        <v>1852</v>
      </c>
      <c r="B75" s="16">
        <f>'[1]آمار 94'!B75</f>
        <v>7935</v>
      </c>
      <c r="C75" s="17">
        <f>H75+'[1]بهمن '!C75</f>
        <v>26286</v>
      </c>
      <c r="D75" s="47"/>
      <c r="E75" s="18">
        <f>'[1]صادرات 94'!Z75*100/H75</f>
        <v>42.62542436816296</v>
      </c>
      <c r="F75" s="18">
        <f>'[1]آمار 94'!C75*100/H75</f>
        <v>25.141456054319125</v>
      </c>
      <c r="G75" s="18">
        <f>'[1]آمار 94'!D75*100/H75</f>
        <v>32.233119577517918</v>
      </c>
      <c r="H75" s="19">
        <f>'[1]آمار 94'!D75+'[1]آمار 94'!C75+'[1]صادرات 94'!Z75</f>
        <v>5302</v>
      </c>
      <c r="I75" s="20"/>
      <c r="J75" s="21">
        <f>R75+'[1]بهمن '!J75</f>
        <v>27292</v>
      </c>
      <c r="K75" s="48"/>
      <c r="L75" s="21">
        <f>T75+'[1]بهمن '!L75</f>
        <v>0</v>
      </c>
      <c r="M75" s="22">
        <v>0</v>
      </c>
      <c r="N75" s="23">
        <f>V75+'[1]بهمن '!N75</f>
        <v>0</v>
      </c>
      <c r="O75" s="49"/>
      <c r="P75" s="19">
        <f>X75+'[1]بهمن '!P75</f>
        <v>0</v>
      </c>
      <c r="Q75" s="50"/>
      <c r="R75" s="23">
        <f>'[1]آمار 94'!E75</f>
        <v>3419</v>
      </c>
      <c r="S75" s="49"/>
      <c r="T75" s="51"/>
      <c r="U75" s="20"/>
      <c r="V75" s="23">
        <f>'[1]آمار 94'!F75</f>
        <v>0</v>
      </c>
      <c r="W75" s="23"/>
      <c r="X75" s="52"/>
      <c r="Y75" s="53">
        <v>300000</v>
      </c>
      <c r="Z75" s="54">
        <v>0</v>
      </c>
      <c r="AA75" s="38" t="s">
        <v>90</v>
      </c>
      <c r="AB75" s="46">
        <v>72</v>
      </c>
    </row>
    <row r="76" spans="1:28" ht="17.25" customHeight="1" thickBot="1" x14ac:dyDescent="0.25">
      <c r="A76" s="55">
        <f>SUM(A4:A75)</f>
        <v>1110778.983</v>
      </c>
      <c r="B76" s="56">
        <f>SUM(B4:B75)</f>
        <v>14075055.511999998</v>
      </c>
      <c r="C76" s="57">
        <f>SUM(C4:C75)</f>
        <v>58878376.914000012</v>
      </c>
      <c r="D76" s="58">
        <f>SUM(D4:D75)</f>
        <v>66380017.994000025</v>
      </c>
      <c r="E76" s="59">
        <f>AVERAGE(E4:E74)</f>
        <v>11.558915424259414</v>
      </c>
      <c r="F76" s="60">
        <f>AVERAGE(F4:F74)</f>
        <v>46.848515066821577</v>
      </c>
      <c r="G76" s="61">
        <f>AVERAGE(G4:G74)</f>
        <v>39.784420288139465</v>
      </c>
      <c r="H76" s="62">
        <f>SUM(H4:H75)</f>
        <v>5073926.6190000009</v>
      </c>
      <c r="I76" s="20">
        <f>(J76*100*12)/(Y76*12)</f>
        <v>73.765763545231309</v>
      </c>
      <c r="J76" s="63">
        <f>SUM(J4:J75)</f>
        <v>58795796.290999994</v>
      </c>
      <c r="K76" s="63">
        <f>SUM(K4:K75)</f>
        <v>66463689.328999996</v>
      </c>
      <c r="L76" s="43">
        <f>SUM(L4:L75)</f>
        <v>75003202</v>
      </c>
      <c r="M76" s="22">
        <f t="shared" si="6"/>
        <v>76.584388539109312</v>
      </c>
      <c r="N76" s="63">
        <f>SUM(N4:N75)</f>
        <v>60174881.359999985</v>
      </c>
      <c r="O76" s="63">
        <f>SUM(O4:O75)</f>
        <v>70052431.189999998</v>
      </c>
      <c r="P76" s="62">
        <f>SUM(P4:P75)</f>
        <v>73224093</v>
      </c>
      <c r="Q76" s="64">
        <f t="shared" ref="Q76" si="9">R76*100*12/Y76</f>
        <v>74.388752415954414</v>
      </c>
      <c r="R76" s="55">
        <f>SUM(R4:R75)</f>
        <v>4941029.6899999995</v>
      </c>
      <c r="S76" s="63">
        <f>SUM(S4:S75)</f>
        <v>5362354.8840000005</v>
      </c>
      <c r="T76" s="65">
        <f>SUM(T4:T75)</f>
        <v>6155916</v>
      </c>
      <c r="U76" s="20">
        <f t="shared" ref="U76" si="10">V76*100*12/Z76</f>
        <v>62.773209968271658</v>
      </c>
      <c r="V76" s="63">
        <f>SUM(V4:V75)</f>
        <v>4110248.5489999996</v>
      </c>
      <c r="W76" s="33">
        <f>SUM(W4:W75)</f>
        <v>5952906.175999999</v>
      </c>
      <c r="X76" s="62">
        <f>SUM(X4:X75)</f>
        <v>6302200</v>
      </c>
      <c r="Y76" s="66">
        <f>SUM(Y4:Y75)</f>
        <v>79706077</v>
      </c>
      <c r="Z76" s="67">
        <f>SUM(Z4:Z75)</f>
        <v>78573300</v>
      </c>
      <c r="AA76" s="68" t="s">
        <v>91</v>
      </c>
      <c r="AB76" s="69"/>
    </row>
    <row r="77" spans="1:28" ht="15.75" x14ac:dyDescent="0.2">
      <c r="A77" s="70"/>
      <c r="B77" s="70"/>
      <c r="C77" s="70"/>
      <c r="D77" s="91" t="s">
        <v>92</v>
      </c>
      <c r="E77" s="91"/>
      <c r="F77" s="91"/>
      <c r="G77" s="71">
        <f>(R76/T76)*100</f>
        <v>80.264735418741893</v>
      </c>
      <c r="H77" s="91" t="s">
        <v>93</v>
      </c>
      <c r="I77" s="91"/>
      <c r="J77" s="72">
        <f>(R76/S76)*100</f>
        <v>92.142907302589478</v>
      </c>
      <c r="K77" s="92" t="s">
        <v>94</v>
      </c>
      <c r="L77" s="92"/>
      <c r="M77" s="92"/>
      <c r="N77" s="92"/>
      <c r="O77" s="92"/>
      <c r="P77" s="73">
        <f>(J76*1000/12*12/78000000)</f>
        <v>753.79226014102551</v>
      </c>
      <c r="Q77" s="74"/>
      <c r="R77" s="75" t="s">
        <v>95</v>
      </c>
      <c r="S77" s="75"/>
      <c r="T77" s="76" t="s">
        <v>92</v>
      </c>
      <c r="U77" s="77">
        <f>(V76/X76)*100</f>
        <v>65.219265478721709</v>
      </c>
      <c r="V77" s="101" t="s">
        <v>93</v>
      </c>
      <c r="W77" s="101"/>
      <c r="X77" s="78">
        <f>(V76/W76)*100</f>
        <v>69.046083164741617</v>
      </c>
      <c r="Y77" s="102" t="s">
        <v>96</v>
      </c>
      <c r="Z77" s="102"/>
      <c r="AA77" s="102"/>
      <c r="AB77" s="79"/>
    </row>
    <row r="78" spans="1:28" ht="14.25" customHeight="1" x14ac:dyDescent="0.2">
      <c r="A78" s="70"/>
      <c r="B78" s="70"/>
      <c r="C78" s="70"/>
      <c r="D78" s="91" t="s">
        <v>92</v>
      </c>
      <c r="E78" s="91"/>
      <c r="F78" s="91"/>
      <c r="G78" s="71">
        <f>(J76/L76)*100</f>
        <v>78.391048279512106</v>
      </c>
      <c r="H78" s="91" t="s">
        <v>93</v>
      </c>
      <c r="I78" s="91"/>
      <c r="J78" s="72">
        <f>(J76/K76)*100</f>
        <v>88.463034304274942</v>
      </c>
      <c r="K78" s="92" t="s">
        <v>97</v>
      </c>
      <c r="L78" s="92"/>
      <c r="M78" s="92"/>
      <c r="N78" s="92"/>
      <c r="O78" s="92"/>
      <c r="P78" s="73">
        <f>((C76-10181379)/78000000)*1000</f>
        <v>624.3204860769232</v>
      </c>
      <c r="Q78" s="74"/>
      <c r="R78" s="75" t="s">
        <v>98</v>
      </c>
      <c r="S78" s="75"/>
      <c r="T78" s="76" t="s">
        <v>92</v>
      </c>
      <c r="U78" s="77">
        <f>(N76/P76)*100</f>
        <v>82.179073710069702</v>
      </c>
      <c r="V78" s="80"/>
      <c r="W78" s="80" t="s">
        <v>93</v>
      </c>
      <c r="X78" s="71">
        <f>(N76/O76)*100</f>
        <v>85.89977583617393</v>
      </c>
      <c r="Y78" s="91" t="s">
        <v>99</v>
      </c>
      <c r="Z78" s="91"/>
      <c r="AA78" s="91"/>
      <c r="AB78" s="79"/>
    </row>
    <row r="79" spans="1:28" ht="15.75" x14ac:dyDescent="0.4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2">
        <f>(Y76/78000000)*1000</f>
        <v>1021.8727820512821</v>
      </c>
      <c r="Q79" s="82"/>
      <c r="R79" s="83" t="s">
        <v>100</v>
      </c>
      <c r="S79" s="83"/>
      <c r="T79" s="93" t="s">
        <v>101</v>
      </c>
      <c r="U79" s="93"/>
      <c r="V79" s="93"/>
      <c r="W79" s="93"/>
      <c r="X79" s="93"/>
      <c r="Y79" s="81"/>
      <c r="Z79" s="81"/>
      <c r="AA79" s="81"/>
      <c r="AB79" s="79"/>
    </row>
    <row r="80" spans="1:28" ht="15.75" x14ac:dyDescent="0.4">
      <c r="A80" s="84"/>
      <c r="B80" s="85"/>
      <c r="C80" s="85"/>
      <c r="D80" s="86"/>
      <c r="E80" s="84"/>
      <c r="F80" s="84"/>
      <c r="G80" s="84"/>
      <c r="H80" s="84"/>
      <c r="I80" s="84"/>
      <c r="J80" s="84"/>
      <c r="K80" s="84"/>
      <c r="L80" s="84"/>
      <c r="M80" s="93" t="s">
        <v>102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87"/>
      <c r="AA80" s="84"/>
      <c r="AB80" s="84"/>
    </row>
    <row r="81" spans="8:24" x14ac:dyDescent="0.2">
      <c r="H81" s="88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</row>
  </sheetData>
  <mergeCells count="23">
    <mergeCell ref="A1:B2"/>
    <mergeCell ref="C1:D2"/>
    <mergeCell ref="E1:H2"/>
    <mergeCell ref="I1:P1"/>
    <mergeCell ref="Q1:X1"/>
    <mergeCell ref="D77:F77"/>
    <mergeCell ref="H77:I77"/>
    <mergeCell ref="K77:O77"/>
    <mergeCell ref="V77:W77"/>
    <mergeCell ref="Y77:AA77"/>
    <mergeCell ref="AA1:AA3"/>
    <mergeCell ref="I2:L2"/>
    <mergeCell ref="M2:P2"/>
    <mergeCell ref="Q2:T2"/>
    <mergeCell ref="U2:X2"/>
    <mergeCell ref="Y1:Z2"/>
    <mergeCell ref="M81:X81"/>
    <mergeCell ref="D78:F78"/>
    <mergeCell ref="H78:I78"/>
    <mergeCell ref="K78:O78"/>
    <mergeCell ref="Y78:AA78"/>
    <mergeCell ref="T79:X79"/>
    <mergeCell ref="M80:Y80"/>
  </mergeCells>
  <conditionalFormatting sqref="AA4:AA75">
    <cfRule type="expression" priority="8">
      <formula>MOD(ROW(),2)=1</formula>
    </cfRule>
  </conditionalFormatting>
  <conditionalFormatting sqref="V4:X75">
    <cfRule type="expression" dxfId="5" priority="7">
      <formula>MOD(ROW(),2)=1</formula>
    </cfRule>
  </conditionalFormatting>
  <conditionalFormatting sqref="R4:T75">
    <cfRule type="expression" dxfId="4" priority="5">
      <formula>MOD(ROW(),2)=1</formula>
    </cfRule>
    <cfRule type="expression" priority="6">
      <formula>MOD(ROW(),2)=1</formula>
    </cfRule>
  </conditionalFormatting>
  <conditionalFormatting sqref="N4:P75">
    <cfRule type="expression" dxfId="3" priority="4">
      <formula>MOD(ROW(),2)=1</formula>
    </cfRule>
  </conditionalFormatting>
  <conditionalFormatting sqref="J4:L4 J5:K75 L5:L76">
    <cfRule type="expression" dxfId="2" priority="3">
      <formula>MOD(ROW(),2)=1</formula>
    </cfRule>
  </conditionalFormatting>
  <conditionalFormatting sqref="E4:H75">
    <cfRule type="expression" dxfId="1" priority="2">
      <formula>MOD(ROW(),2)=1</formula>
    </cfRule>
  </conditionalFormatting>
  <conditionalFormatting sqref="B4:B75">
    <cfRule type="expression" dxfId="0" priority="1">
      <formula>MOD(ROW(),2)=1</formula>
    </cfRule>
  </conditionalFormatting>
  <printOptions horizontalCentered="1" verticalCentered="1"/>
  <pageMargins left="0" right="0" top="0" bottom="0" header="0" footer="0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H1" sqref="H1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اسفند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lak-User</dc:creator>
  <cp:lastModifiedBy>lak-User</cp:lastModifiedBy>
  <dcterms:created xsi:type="dcterms:W3CDTF">2017-01-02T10:16:03Z</dcterms:created>
  <dcterms:modified xsi:type="dcterms:W3CDTF">2017-01-02T10:18:49Z</dcterms:modified>
</cp:coreProperties>
</file>